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'Лист1'!$A$1:$AD$49</definedName>
  </definedNames>
  <calcPr calcId="124519"/>
</workbook>
</file>

<file path=xl/sharedStrings.xml><?xml version="1.0" encoding="utf-8"?>
<sst xmlns="http://schemas.openxmlformats.org/spreadsheetml/2006/main" count="106" uniqueCount="43">
  <si>
    <t>СПК "Заря"</t>
  </si>
  <si>
    <t>СПК "Русское поле"</t>
  </si>
  <si>
    <t>Всего по с/х предпр.</t>
  </si>
  <si>
    <t xml:space="preserve">Всего по району </t>
  </si>
  <si>
    <t>КФХ Одров И.Н.</t>
  </si>
  <si>
    <t>КФХ Кочаков В.Н.</t>
  </si>
  <si>
    <t>Всего по КФХ</t>
  </si>
  <si>
    <t>Наименование хозяйств</t>
  </si>
  <si>
    <t>КФХ Максаков Н.С.</t>
  </si>
  <si>
    <t>ООО "Агро Вита"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</si>
  <si>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</si>
  <si>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</si>
  <si>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</si>
  <si>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</si>
  <si>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</si>
  <si>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</si>
  <si>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</si>
  <si>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КФХ Заречнев С.М.</t>
  </si>
  <si>
    <t>План, га</t>
  </si>
  <si>
    <t>Скошено, га</t>
  </si>
  <si>
    <t>АО "Антипинское".</t>
  </si>
  <si>
    <t>АО "Антипинское"</t>
  </si>
  <si>
    <t>% уборки</t>
  </si>
  <si>
    <t>Урожайность ц/га</t>
  </si>
  <si>
    <t>ОВЕС</t>
  </si>
  <si>
    <t>ГРЕЧИХА</t>
  </si>
  <si>
    <t>ГОРОХ</t>
  </si>
  <si>
    <t>ОЗИМАЯ ПШЕНИЦА</t>
  </si>
  <si>
    <t>ОЗИМАЯ РОЖЬ</t>
  </si>
  <si>
    <t>ПШЕНИЦА ЯРОВАЯ</t>
  </si>
  <si>
    <t>ЯЧМЕНЬ ЯРОВОЙ</t>
  </si>
  <si>
    <t>ЗЕРНОВЫЕ ВСЕГО, га</t>
  </si>
  <si>
    <t>Валовый сбор.тн.</t>
  </si>
  <si>
    <t>Убрано факт, га</t>
  </si>
  <si>
    <t>ОСТАЛОСЬ К УБОРКЕ</t>
  </si>
  <si>
    <t>СОЯ</t>
  </si>
  <si>
    <t>РАПС</t>
  </si>
  <si>
    <t xml:space="preserve">             по уборке урожая хозяйствами Тогульского района</t>
  </si>
  <si>
    <t xml:space="preserve">          ОПЕРАТИВНАЯ ИНФОРМАЦИЯ</t>
  </si>
  <si>
    <t>посев озим пшен 600 га</t>
  </si>
  <si>
    <t>посев озим пшен 114 га</t>
  </si>
  <si>
    <t xml:space="preserve">       на 14 сентября 2020 года</t>
  </si>
  <si>
    <t>посев озим рожь 360 га оз пшен 320га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</si>
</sst>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8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b/>
      <sz val="2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color theme="1"/>
      <name val="Arial Cyr"/>
      <family val="2"/>
    </font>
    <font>
      <sz val="16"/>
      <color theme="1"/>
      <name val="Arial Cyr"/>
      <family val="2"/>
    </font>
    <font>
      <b/>
      <sz val="16"/>
      <color theme="1"/>
      <name val="Arial Cyr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/>
    <xf numFmtId="0" fontId="8" fillId="2" borderId="7" xfId="0" applyFont="1" applyFill="1" applyBorder="1"/>
    <xf numFmtId="0" fontId="8" fillId="3" borderId="8" xfId="0" applyFont="1" applyFill="1" applyBorder="1" applyAlignment="1">
      <alignment horizontal="left"/>
    </xf>
    <xf numFmtId="164" fontId="9" fillId="5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9" fillId="4" borderId="9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9" fillId="4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9" fillId="0" borderId="11" xfId="0" applyFont="1" applyFill="1" applyBorder="1"/>
    <xf numFmtId="0" fontId="9" fillId="0" borderId="11" xfId="0" applyFont="1" applyFill="1" applyBorder="1" applyAlignment="1">
      <alignment wrapText="1"/>
    </xf>
    <xf numFmtId="0" fontId="8" fillId="2" borderId="11" xfId="0" applyFont="1" applyFill="1" applyBorder="1"/>
    <xf numFmtId="0" fontId="8" fillId="3" borderId="1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164" fontId="9" fillId="5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vertical="center" textRotation="90" wrapText="1"/>
    </xf>
    <xf numFmtId="1" fontId="9" fillId="4" borderId="20" xfId="0" applyNumberFormat="1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164" fontId="9" fillId="5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/>
    <xf numFmtId="164" fontId="9" fillId="5" borderId="15" xfId="0" applyNumberFormat="1" applyFont="1" applyFill="1" applyBorder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14" fillId="5" borderId="15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3" borderId="6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zoomScale="70" zoomScaleNormal="70" zoomScaleSheetLayoutView="50" workbookViewId="0" topLeftCell="A1">
      <selection activeCell="AC36" sqref="AC36"/>
    </sheetView>
  </sheetViews>
  <sheetFormatPr defaultColWidth="9.00390625" defaultRowHeight="12.75"/>
  <cols>
    <col min="1" max="1" width="34.625" style="0" customWidth="1"/>
    <col min="2" max="2" width="11.00390625" style="0" customWidth="1"/>
    <col min="3" max="3" width="10.125" style="0" customWidth="1"/>
    <col min="4" max="5" width="10.375" style="0" customWidth="1"/>
    <col min="6" max="6" width="9.00390625" style="0" customWidth="1"/>
    <col min="7" max="7" width="10.25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875" style="0" customWidth="1"/>
    <col min="12" max="12" width="10.75390625" style="0" customWidth="1"/>
    <col min="13" max="13" width="10.375" style="0" customWidth="1"/>
    <col min="14" max="14" width="11.00390625" style="0" customWidth="1"/>
    <col min="15" max="16" width="10.875" style="0" customWidth="1"/>
    <col min="17" max="17" width="10.625" style="0" customWidth="1"/>
    <col min="18" max="18" width="10.875" style="0" customWidth="1"/>
    <col min="19" max="19" width="11.00390625" style="0" customWidth="1"/>
    <col min="20" max="23" width="10.75390625" style="0" customWidth="1"/>
    <col min="24" max="26" width="10.25390625" style="0" customWidth="1"/>
    <col min="27" max="27" width="11.625" style="0" customWidth="1"/>
    <col min="30" max="30" width="16.75390625" style="0" customWidth="1"/>
  </cols>
  <sheetData>
    <row r="1" spans="1:27" ht="23.25" customHeight="1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23.25" customHeight="1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ht="30.75" customHeight="1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1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18.75" thickBot="1">
      <c r="A5" s="96" t="s">
        <v>7</v>
      </c>
      <c r="B5" s="98" t="s">
        <v>31</v>
      </c>
      <c r="C5" s="99"/>
      <c r="D5" s="99"/>
      <c r="E5" s="99"/>
      <c r="F5" s="99"/>
      <c r="G5" s="100"/>
      <c r="H5" s="101" t="s">
        <v>27</v>
      </c>
      <c r="I5" s="102"/>
      <c r="J5" s="102"/>
      <c r="K5" s="102"/>
      <c r="L5" s="103"/>
      <c r="M5" s="98" t="s">
        <v>28</v>
      </c>
      <c r="N5" s="99"/>
      <c r="O5" s="99"/>
      <c r="P5" s="104"/>
      <c r="Q5" s="100"/>
      <c r="R5" s="98" t="s">
        <v>29</v>
      </c>
      <c r="S5" s="99"/>
      <c r="T5" s="99"/>
      <c r="U5" s="104"/>
      <c r="V5" s="100"/>
      <c r="W5" s="98" t="s">
        <v>30</v>
      </c>
      <c r="X5" s="99"/>
      <c r="Y5" s="99"/>
      <c r="Z5" s="104"/>
      <c r="AA5" s="100"/>
    </row>
    <row r="6" spans="1:27" ht="146.25" customHeight="1" thickBot="1">
      <c r="A6" s="97"/>
      <c r="B6" s="40" t="s">
        <v>18</v>
      </c>
      <c r="C6" s="41" t="s">
        <v>19</v>
      </c>
      <c r="D6" s="41" t="s">
        <v>33</v>
      </c>
      <c r="E6" s="42" t="s">
        <v>32</v>
      </c>
      <c r="F6" s="41" t="s">
        <v>22</v>
      </c>
      <c r="G6" s="43" t="s">
        <v>23</v>
      </c>
      <c r="H6" s="40" t="s">
        <v>18</v>
      </c>
      <c r="I6" s="41" t="s">
        <v>33</v>
      </c>
      <c r="J6" s="42" t="s">
        <v>32</v>
      </c>
      <c r="K6" s="41" t="s">
        <v>22</v>
      </c>
      <c r="L6" s="43" t="s">
        <v>23</v>
      </c>
      <c r="M6" s="40" t="s">
        <v>18</v>
      </c>
      <c r="N6" s="41" t="s">
        <v>33</v>
      </c>
      <c r="O6" s="42" t="s">
        <v>32</v>
      </c>
      <c r="P6" s="41" t="s">
        <v>22</v>
      </c>
      <c r="Q6" s="43" t="s">
        <v>23</v>
      </c>
      <c r="R6" s="40" t="s">
        <v>18</v>
      </c>
      <c r="S6" s="41" t="s">
        <v>33</v>
      </c>
      <c r="T6" s="42" t="s">
        <v>32</v>
      </c>
      <c r="U6" s="41" t="s">
        <v>22</v>
      </c>
      <c r="V6" s="43" t="s">
        <v>23</v>
      </c>
      <c r="W6" s="40" t="s">
        <v>18</v>
      </c>
      <c r="X6" s="41" t="s">
        <v>33</v>
      </c>
      <c r="Y6" s="42" t="s">
        <v>32</v>
      </c>
      <c r="Z6" s="41" t="s">
        <v>22</v>
      </c>
      <c r="AA6" s="43" t="s">
        <v>23</v>
      </c>
    </row>
    <row r="7" spans="1:27" s="4" customFormat="1" ht="20.25">
      <c r="A7" s="47" t="s">
        <v>20</v>
      </c>
      <c r="B7" s="44">
        <f aca="true" t="shared" si="0" ref="B7:B15">H7+M7+R7+W7+B32+G32+L32</f>
        <v>7908</v>
      </c>
      <c r="C7" s="45">
        <v>6000</v>
      </c>
      <c r="D7" s="45">
        <f>I7+N7+S7+X7+C32+H32+M32</f>
        <v>7035</v>
      </c>
      <c r="E7" s="45">
        <f>J7+O7+T7+Y7+D32+I32+N32</f>
        <v>16702</v>
      </c>
      <c r="F7" s="45">
        <f>D7/B7*100</f>
        <v>88.96054628224583</v>
      </c>
      <c r="G7" s="46">
        <f>IF(D7=0,,E7/D7*10)</f>
        <v>23.74129353233831</v>
      </c>
      <c r="H7" s="36">
        <v>0</v>
      </c>
      <c r="I7" s="37">
        <v>0</v>
      </c>
      <c r="J7" s="37">
        <v>0</v>
      </c>
      <c r="K7" s="38">
        <v>0</v>
      </c>
      <c r="L7" s="39">
        <f>IF(I7=0,,J7/I7*10)</f>
        <v>0</v>
      </c>
      <c r="M7" s="36">
        <v>0</v>
      </c>
      <c r="N7" s="37">
        <v>0</v>
      </c>
      <c r="O7" s="37">
        <v>0</v>
      </c>
      <c r="P7" s="38">
        <v>0</v>
      </c>
      <c r="Q7" s="39">
        <f aca="true" t="shared" si="1" ref="Q7:Q24">IF(N7=0,,O7/N7*10)</f>
        <v>0</v>
      </c>
      <c r="R7" s="36">
        <v>3106</v>
      </c>
      <c r="S7" s="37">
        <v>2806</v>
      </c>
      <c r="T7" s="37">
        <v>5690</v>
      </c>
      <c r="U7" s="38">
        <f>S7/R7*100</f>
        <v>90.34127495170637</v>
      </c>
      <c r="V7" s="39">
        <f aca="true" t="shared" si="2" ref="V7:V24">IF(S7=0,,T7/S7*10)</f>
        <v>20.277975766215253</v>
      </c>
      <c r="W7" s="36">
        <v>3354</v>
      </c>
      <c r="X7" s="37">
        <v>3354</v>
      </c>
      <c r="Y7" s="37">
        <v>7761</v>
      </c>
      <c r="Z7" s="37">
        <f>X7/W7*100</f>
        <v>100</v>
      </c>
      <c r="AA7" s="39">
        <f aca="true" t="shared" si="3" ref="AA7:AA24">IF(X7=0,,Y7/X7*10)</f>
        <v>23.13953488372093</v>
      </c>
    </row>
    <row r="8" spans="1:27" s="4" customFormat="1" ht="20.25">
      <c r="A8" s="21" t="s">
        <v>0</v>
      </c>
      <c r="B8" s="17">
        <f t="shared" si="0"/>
        <v>3874</v>
      </c>
      <c r="C8" s="18">
        <v>2500</v>
      </c>
      <c r="D8" s="18">
        <f aca="true" t="shared" si="4" ref="D8:D24">I8+N8+S8+X8+C33+H33+M33</f>
        <v>2355</v>
      </c>
      <c r="E8" s="18">
        <f>J8+O8+T8+Y8+D33+I33+N33</f>
        <v>4320</v>
      </c>
      <c r="F8" s="18">
        <f aca="true" t="shared" si="5" ref="F8:F24">D8/B8*100</f>
        <v>60.78988125967991</v>
      </c>
      <c r="G8" s="24">
        <f aca="true" t="shared" si="6" ref="G8:G11">IF(D8=0,,E8/D8*10)</f>
        <v>18.343949044585987</v>
      </c>
      <c r="H8" s="17">
        <v>891</v>
      </c>
      <c r="I8" s="18">
        <v>891</v>
      </c>
      <c r="J8" s="18">
        <v>1628</v>
      </c>
      <c r="K8" s="26">
        <f aca="true" t="shared" si="7" ref="K8:K24">I8/H8*100</f>
        <v>100</v>
      </c>
      <c r="L8" s="24">
        <f aca="true" t="shared" si="8" ref="L8:L24">IF(I8=0,,J8/I8*10)</f>
        <v>18.271604938271604</v>
      </c>
      <c r="M8" s="17">
        <v>0</v>
      </c>
      <c r="N8" s="18">
        <v>0</v>
      </c>
      <c r="O8" s="18">
        <v>0</v>
      </c>
      <c r="P8" s="26">
        <v>0</v>
      </c>
      <c r="Q8" s="24">
        <f t="shared" si="1"/>
        <v>0</v>
      </c>
      <c r="R8" s="17">
        <v>1163</v>
      </c>
      <c r="S8" s="18">
        <v>500</v>
      </c>
      <c r="T8" s="18">
        <v>840</v>
      </c>
      <c r="U8" s="26">
        <f aca="true" t="shared" si="9" ref="U8:U24">S8/R8*100</f>
        <v>42.992261392949274</v>
      </c>
      <c r="V8" s="24">
        <f t="shared" si="2"/>
        <v>16.8</v>
      </c>
      <c r="W8" s="17">
        <v>607</v>
      </c>
      <c r="X8" s="18">
        <v>607</v>
      </c>
      <c r="Y8" s="18">
        <v>1201</v>
      </c>
      <c r="Z8" s="18">
        <f aca="true" t="shared" si="10" ref="Z8:Z24">X8/W8*100</f>
        <v>100</v>
      </c>
      <c r="AA8" s="24">
        <f t="shared" si="3"/>
        <v>19.785831960461284</v>
      </c>
    </row>
    <row r="9" spans="1:27" s="4" customFormat="1" ht="20.25">
      <c r="A9" s="21" t="s">
        <v>11</v>
      </c>
      <c r="B9" s="17">
        <f t="shared" si="0"/>
        <v>3477</v>
      </c>
      <c r="C9" s="18">
        <v>2500</v>
      </c>
      <c r="D9" s="18">
        <f t="shared" si="4"/>
        <v>2081</v>
      </c>
      <c r="E9" s="18">
        <f aca="true" t="shared" si="11" ref="E9:E24">J9+O9+T9+Y9+D34+I34+N34</f>
        <v>4993</v>
      </c>
      <c r="F9" s="18">
        <f t="shared" si="5"/>
        <v>59.85044578659764</v>
      </c>
      <c r="G9" s="24">
        <f t="shared" si="6"/>
        <v>23.99327246516098</v>
      </c>
      <c r="H9" s="17">
        <v>320</v>
      </c>
      <c r="I9" s="18">
        <v>320</v>
      </c>
      <c r="J9" s="18">
        <v>640</v>
      </c>
      <c r="K9" s="26">
        <f t="shared" si="7"/>
        <v>100</v>
      </c>
      <c r="L9" s="24">
        <f t="shared" si="8"/>
        <v>20</v>
      </c>
      <c r="M9" s="17">
        <v>280</v>
      </c>
      <c r="N9" s="18">
        <v>280</v>
      </c>
      <c r="O9" s="18">
        <v>910</v>
      </c>
      <c r="P9" s="26">
        <f aca="true" t="shared" si="12" ref="P9:P24">N9/M9*100</f>
        <v>100</v>
      </c>
      <c r="Q9" s="24">
        <f t="shared" si="1"/>
        <v>32.5</v>
      </c>
      <c r="R9" s="17">
        <v>428</v>
      </c>
      <c r="S9" s="18">
        <v>400</v>
      </c>
      <c r="T9" s="18">
        <v>990</v>
      </c>
      <c r="U9" s="26">
        <f t="shared" si="9"/>
        <v>93.45794392523365</v>
      </c>
      <c r="V9" s="24">
        <f t="shared" si="2"/>
        <v>24.75</v>
      </c>
      <c r="W9" s="17">
        <v>635</v>
      </c>
      <c r="X9" s="18">
        <v>635</v>
      </c>
      <c r="Y9" s="18">
        <v>1573</v>
      </c>
      <c r="Z9" s="18">
        <f t="shared" si="10"/>
        <v>100</v>
      </c>
      <c r="AA9" s="24">
        <f t="shared" si="3"/>
        <v>24.771653543307085</v>
      </c>
    </row>
    <row r="10" spans="1:27" s="4" customFormat="1" ht="20.25">
      <c r="A10" s="21" t="s">
        <v>1</v>
      </c>
      <c r="B10" s="17">
        <f t="shared" si="0"/>
        <v>280</v>
      </c>
      <c r="C10" s="18">
        <v>70</v>
      </c>
      <c r="D10" s="18">
        <f t="shared" si="4"/>
        <v>30</v>
      </c>
      <c r="E10" s="18">
        <f t="shared" si="11"/>
        <v>15</v>
      </c>
      <c r="F10" s="18">
        <f t="shared" si="5"/>
        <v>10.714285714285714</v>
      </c>
      <c r="G10" s="24">
        <f t="shared" si="6"/>
        <v>5</v>
      </c>
      <c r="H10" s="17">
        <v>0</v>
      </c>
      <c r="I10" s="18"/>
      <c r="J10" s="18"/>
      <c r="K10" s="26">
        <v>0</v>
      </c>
      <c r="L10" s="24">
        <f t="shared" si="8"/>
        <v>0</v>
      </c>
      <c r="M10" s="17">
        <v>0</v>
      </c>
      <c r="N10" s="18"/>
      <c r="O10" s="18"/>
      <c r="P10" s="26">
        <v>0</v>
      </c>
      <c r="Q10" s="24">
        <f t="shared" si="1"/>
        <v>0</v>
      </c>
      <c r="R10" s="17">
        <v>70</v>
      </c>
      <c r="S10" s="18"/>
      <c r="T10" s="18"/>
      <c r="U10" s="26">
        <f t="shared" si="9"/>
        <v>0</v>
      </c>
      <c r="V10" s="24">
        <f t="shared" si="2"/>
        <v>0</v>
      </c>
      <c r="W10" s="17">
        <v>0</v>
      </c>
      <c r="X10" s="18"/>
      <c r="Y10" s="18"/>
      <c r="Z10" s="18">
        <v>0</v>
      </c>
      <c r="AA10" s="24">
        <f t="shared" si="3"/>
        <v>0</v>
      </c>
    </row>
    <row r="11" spans="1:27" s="4" customFormat="1" ht="20.25">
      <c r="A11" s="20" t="s">
        <v>9</v>
      </c>
      <c r="B11" s="17">
        <f t="shared" si="0"/>
        <v>716</v>
      </c>
      <c r="C11" s="18">
        <v>650</v>
      </c>
      <c r="D11" s="18">
        <f t="shared" si="4"/>
        <v>450</v>
      </c>
      <c r="E11" s="18">
        <f t="shared" si="11"/>
        <v>499</v>
      </c>
      <c r="F11" s="18">
        <f t="shared" si="5"/>
        <v>62.849162011173185</v>
      </c>
      <c r="G11" s="24">
        <f t="shared" si="6"/>
        <v>11.088888888888889</v>
      </c>
      <c r="H11" s="17">
        <v>208</v>
      </c>
      <c r="I11" s="18">
        <v>208</v>
      </c>
      <c r="J11" s="18">
        <v>208</v>
      </c>
      <c r="K11" s="26">
        <f t="shared" si="7"/>
        <v>100</v>
      </c>
      <c r="L11" s="24">
        <f t="shared" si="8"/>
        <v>10</v>
      </c>
      <c r="M11" s="17">
        <v>0</v>
      </c>
      <c r="N11" s="18"/>
      <c r="O11" s="18"/>
      <c r="P11" s="26">
        <v>0</v>
      </c>
      <c r="Q11" s="24">
        <f t="shared" si="1"/>
        <v>0</v>
      </c>
      <c r="R11" s="17">
        <v>266</v>
      </c>
      <c r="S11" s="18"/>
      <c r="T11" s="18"/>
      <c r="U11" s="26">
        <f t="shared" si="9"/>
        <v>0</v>
      </c>
      <c r="V11" s="24">
        <f t="shared" si="2"/>
        <v>0</v>
      </c>
      <c r="W11" s="17">
        <v>88</v>
      </c>
      <c r="X11" s="18">
        <v>88</v>
      </c>
      <c r="Y11" s="18">
        <v>106</v>
      </c>
      <c r="Z11" s="18">
        <f t="shared" si="10"/>
        <v>100</v>
      </c>
      <c r="AA11" s="24">
        <f t="shared" si="3"/>
        <v>12.045454545454547</v>
      </c>
    </row>
    <row r="12" spans="1:27" s="5" customFormat="1" ht="20.25">
      <c r="A12" s="22" t="s">
        <v>2</v>
      </c>
      <c r="B12" s="11">
        <f t="shared" si="0"/>
        <v>16255</v>
      </c>
      <c r="C12" s="12">
        <f>SUM(C7:C11)</f>
        <v>11720</v>
      </c>
      <c r="D12" s="12">
        <f t="shared" si="4"/>
        <v>11951</v>
      </c>
      <c r="E12" s="12">
        <f t="shared" si="11"/>
        <v>26529</v>
      </c>
      <c r="F12" s="12">
        <f t="shared" si="5"/>
        <v>73.52199323285143</v>
      </c>
      <c r="G12" s="13">
        <f>IF(D12=0,,E12/D12*10)</f>
        <v>22.19814241486068</v>
      </c>
      <c r="H12" s="11">
        <f>SUM(H7:H11)</f>
        <v>1419</v>
      </c>
      <c r="I12" s="12">
        <f>SUM(I7:I11)</f>
        <v>1419</v>
      </c>
      <c r="J12" s="12">
        <f>SUM(J7:J11)</f>
        <v>2476</v>
      </c>
      <c r="K12" s="27">
        <f t="shared" si="7"/>
        <v>100</v>
      </c>
      <c r="L12" s="13">
        <f t="shared" si="8"/>
        <v>17.448907681465823</v>
      </c>
      <c r="M12" s="11">
        <f>SUM(M7:M11)</f>
        <v>280</v>
      </c>
      <c r="N12" s="12">
        <f>SUM(N7:N11)</f>
        <v>280</v>
      </c>
      <c r="O12" s="12">
        <f>SUM(O7:O11)</f>
        <v>910</v>
      </c>
      <c r="P12" s="27">
        <f t="shared" si="12"/>
        <v>100</v>
      </c>
      <c r="Q12" s="13">
        <f t="shared" si="1"/>
        <v>32.5</v>
      </c>
      <c r="R12" s="11">
        <f>SUM(R7:R11)</f>
        <v>5033</v>
      </c>
      <c r="S12" s="12">
        <f>SUM(S7:S11)</f>
        <v>3706</v>
      </c>
      <c r="T12" s="12">
        <f>SUM(T7:T11)</f>
        <v>7520</v>
      </c>
      <c r="U12" s="27">
        <f t="shared" si="9"/>
        <v>73.63401549771508</v>
      </c>
      <c r="V12" s="13">
        <f t="shared" si="2"/>
        <v>20.291419320021586</v>
      </c>
      <c r="W12" s="11">
        <f>SUM(W7:W11)</f>
        <v>4684</v>
      </c>
      <c r="X12" s="12">
        <f>SUM(X7:X11)</f>
        <v>4684</v>
      </c>
      <c r="Y12" s="12">
        <f>SUM(Y7:Y11)</f>
        <v>10641</v>
      </c>
      <c r="Z12" s="12">
        <f t="shared" si="10"/>
        <v>100</v>
      </c>
      <c r="AA12" s="13">
        <f t="shared" si="3"/>
        <v>22.717762596071736</v>
      </c>
    </row>
    <row r="13" spans="1:27" s="4" customFormat="1" ht="20.25">
      <c r="A13" s="21" t="s">
        <v>10</v>
      </c>
      <c r="B13" s="17">
        <f t="shared" si="0"/>
        <v>146</v>
      </c>
      <c r="C13" s="18">
        <v>70</v>
      </c>
      <c r="D13" s="18">
        <f t="shared" si="4"/>
        <v>40</v>
      </c>
      <c r="E13" s="18">
        <f t="shared" si="11"/>
        <v>40</v>
      </c>
      <c r="F13" s="18">
        <f t="shared" si="5"/>
        <v>27.397260273972602</v>
      </c>
      <c r="G13" s="24">
        <f aca="true" t="shared" si="13" ref="G13:G24">IF(D13=0,,E13/D13*10)</f>
        <v>10</v>
      </c>
      <c r="H13" s="17">
        <v>0</v>
      </c>
      <c r="I13" s="18"/>
      <c r="J13" s="18"/>
      <c r="K13" s="26">
        <v>0</v>
      </c>
      <c r="L13" s="24">
        <f t="shared" si="8"/>
        <v>0</v>
      </c>
      <c r="M13" s="17">
        <v>0</v>
      </c>
      <c r="N13" s="18"/>
      <c r="O13" s="18"/>
      <c r="P13" s="26">
        <v>0</v>
      </c>
      <c r="Q13" s="24">
        <f t="shared" si="1"/>
        <v>0</v>
      </c>
      <c r="R13" s="17">
        <v>0</v>
      </c>
      <c r="S13" s="18"/>
      <c r="T13" s="18"/>
      <c r="U13" s="26">
        <v>0</v>
      </c>
      <c r="V13" s="24">
        <f t="shared" si="2"/>
        <v>0</v>
      </c>
      <c r="W13" s="17">
        <v>0</v>
      </c>
      <c r="X13" s="18"/>
      <c r="Y13" s="18"/>
      <c r="Z13" s="18">
        <v>0</v>
      </c>
      <c r="AA13" s="24">
        <f t="shared" si="3"/>
        <v>0</v>
      </c>
    </row>
    <row r="14" spans="1:27" s="4" customFormat="1" ht="20.25">
      <c r="A14" s="21" t="s">
        <v>17</v>
      </c>
      <c r="B14" s="17">
        <f t="shared" si="0"/>
        <v>520</v>
      </c>
      <c r="C14" s="18">
        <v>150</v>
      </c>
      <c r="D14" s="18">
        <f t="shared" si="4"/>
        <v>164</v>
      </c>
      <c r="E14" s="18">
        <f t="shared" si="11"/>
        <v>228</v>
      </c>
      <c r="F14" s="18">
        <f t="shared" si="5"/>
        <v>31.538461538461537</v>
      </c>
      <c r="G14" s="24">
        <f t="shared" si="13"/>
        <v>13.902439024390244</v>
      </c>
      <c r="H14" s="17">
        <v>0</v>
      </c>
      <c r="I14" s="18"/>
      <c r="J14" s="18"/>
      <c r="K14" s="26">
        <v>0</v>
      </c>
      <c r="L14" s="24">
        <f t="shared" si="8"/>
        <v>0</v>
      </c>
      <c r="M14" s="17">
        <v>0</v>
      </c>
      <c r="N14" s="18"/>
      <c r="O14" s="18"/>
      <c r="P14" s="26">
        <v>0</v>
      </c>
      <c r="Q14" s="24">
        <f t="shared" si="1"/>
        <v>0</v>
      </c>
      <c r="R14" s="17">
        <v>159</v>
      </c>
      <c r="S14" s="18">
        <v>82</v>
      </c>
      <c r="T14" s="18">
        <v>123</v>
      </c>
      <c r="U14" s="26">
        <f t="shared" si="9"/>
        <v>51.57232704402516</v>
      </c>
      <c r="V14" s="24">
        <f t="shared" si="2"/>
        <v>15</v>
      </c>
      <c r="W14" s="17">
        <v>62</v>
      </c>
      <c r="X14" s="18">
        <v>20</v>
      </c>
      <c r="Y14" s="18">
        <v>30</v>
      </c>
      <c r="Z14" s="18">
        <f t="shared" si="10"/>
        <v>32.25806451612903</v>
      </c>
      <c r="AA14" s="24">
        <f t="shared" si="3"/>
        <v>15</v>
      </c>
    </row>
    <row r="15" spans="1:27" s="4" customFormat="1" ht="20.25">
      <c r="A15" s="21" t="s">
        <v>12</v>
      </c>
      <c r="B15" s="17">
        <f t="shared" si="0"/>
        <v>1450</v>
      </c>
      <c r="C15" s="18">
        <v>200</v>
      </c>
      <c r="D15" s="18">
        <f t="shared" si="4"/>
        <v>450</v>
      </c>
      <c r="E15" s="18">
        <f t="shared" si="11"/>
        <v>480</v>
      </c>
      <c r="F15" s="18">
        <f t="shared" si="5"/>
        <v>31.03448275862069</v>
      </c>
      <c r="G15" s="24">
        <f t="shared" si="13"/>
        <v>10.666666666666666</v>
      </c>
      <c r="H15" s="17">
        <v>0</v>
      </c>
      <c r="I15" s="18"/>
      <c r="J15" s="18"/>
      <c r="K15" s="26">
        <v>0</v>
      </c>
      <c r="L15" s="24">
        <f t="shared" si="8"/>
        <v>0</v>
      </c>
      <c r="M15" s="17">
        <v>0</v>
      </c>
      <c r="N15" s="18"/>
      <c r="O15" s="19"/>
      <c r="P15" s="29">
        <v>0</v>
      </c>
      <c r="Q15" s="24">
        <f t="shared" si="1"/>
        <v>0</v>
      </c>
      <c r="R15" s="17">
        <v>800</v>
      </c>
      <c r="S15" s="18">
        <v>300</v>
      </c>
      <c r="T15" s="18">
        <v>300</v>
      </c>
      <c r="U15" s="26">
        <f t="shared" si="9"/>
        <v>37.5</v>
      </c>
      <c r="V15" s="24">
        <f t="shared" si="2"/>
        <v>10</v>
      </c>
      <c r="W15" s="17">
        <v>0</v>
      </c>
      <c r="X15" s="18"/>
      <c r="Y15" s="18"/>
      <c r="Z15" s="18">
        <v>0</v>
      </c>
      <c r="AA15" s="24">
        <f t="shared" si="3"/>
        <v>0</v>
      </c>
    </row>
    <row r="16" spans="1:27" s="4" customFormat="1" ht="20.25">
      <c r="A16" s="21" t="s">
        <v>13</v>
      </c>
      <c r="B16" s="17">
        <f>H16+M16+R16+W16+B41+F41+J41+O41</f>
        <v>466.027397260274</v>
      </c>
      <c r="C16" s="18">
        <v>466</v>
      </c>
      <c r="D16" s="18">
        <f t="shared" si="4"/>
        <v>245</v>
      </c>
      <c r="E16" s="18">
        <f t="shared" si="11"/>
        <v>291</v>
      </c>
      <c r="F16" s="18">
        <f t="shared" si="5"/>
        <v>52.572016460905346</v>
      </c>
      <c r="G16" s="24">
        <f t="shared" si="13"/>
        <v>11.877551020408163</v>
      </c>
      <c r="H16" s="17">
        <v>0</v>
      </c>
      <c r="I16" s="18"/>
      <c r="J16" s="18"/>
      <c r="K16" s="26">
        <v>0</v>
      </c>
      <c r="L16" s="24">
        <f t="shared" si="8"/>
        <v>0</v>
      </c>
      <c r="M16" s="17">
        <v>0</v>
      </c>
      <c r="N16" s="18"/>
      <c r="O16" s="18"/>
      <c r="P16" s="26">
        <v>0</v>
      </c>
      <c r="Q16" s="24">
        <f t="shared" si="1"/>
        <v>0</v>
      </c>
      <c r="R16" s="17">
        <v>210</v>
      </c>
      <c r="S16" s="18"/>
      <c r="T16" s="18"/>
      <c r="U16" s="26">
        <f t="shared" si="9"/>
        <v>0</v>
      </c>
      <c r="V16" s="24">
        <f t="shared" si="2"/>
        <v>0</v>
      </c>
      <c r="W16" s="17">
        <v>99</v>
      </c>
      <c r="X16" s="18">
        <v>99</v>
      </c>
      <c r="Y16" s="18">
        <v>130</v>
      </c>
      <c r="Z16" s="18">
        <f t="shared" si="10"/>
        <v>100</v>
      </c>
      <c r="AA16" s="24">
        <f t="shared" si="3"/>
        <v>13.131313131313131</v>
      </c>
    </row>
    <row r="17" spans="1:27" s="4" customFormat="1" ht="20.25">
      <c r="A17" s="21" t="s">
        <v>14</v>
      </c>
      <c r="B17" s="17">
        <f>H17+M17+R17+W17+B42+G42+L42</f>
        <v>530</v>
      </c>
      <c r="C17" s="18">
        <v>530</v>
      </c>
      <c r="D17" s="18">
        <f t="shared" si="4"/>
        <v>330</v>
      </c>
      <c r="E17" s="18">
        <f t="shared" si="11"/>
        <v>698</v>
      </c>
      <c r="F17" s="18">
        <f t="shared" si="5"/>
        <v>62.264150943396224</v>
      </c>
      <c r="G17" s="24">
        <f t="shared" si="13"/>
        <v>21.151515151515152</v>
      </c>
      <c r="H17" s="17">
        <v>110</v>
      </c>
      <c r="I17" s="18">
        <v>110</v>
      </c>
      <c r="J17" s="18">
        <v>275</v>
      </c>
      <c r="K17" s="26">
        <f t="shared" si="7"/>
        <v>100</v>
      </c>
      <c r="L17" s="24">
        <f t="shared" si="8"/>
        <v>25</v>
      </c>
      <c r="M17" s="17">
        <v>0</v>
      </c>
      <c r="N17" s="18"/>
      <c r="O17" s="18"/>
      <c r="P17" s="26">
        <v>0</v>
      </c>
      <c r="Q17" s="24">
        <f t="shared" si="1"/>
        <v>0</v>
      </c>
      <c r="R17" s="17">
        <v>50</v>
      </c>
      <c r="S17" s="18">
        <v>50</v>
      </c>
      <c r="T17" s="18">
        <v>100</v>
      </c>
      <c r="U17" s="26">
        <f t="shared" si="9"/>
        <v>100</v>
      </c>
      <c r="V17" s="24">
        <f t="shared" si="2"/>
        <v>20</v>
      </c>
      <c r="W17" s="17">
        <v>0</v>
      </c>
      <c r="X17" s="18"/>
      <c r="Y17" s="18"/>
      <c r="Z17" s="18">
        <v>0</v>
      </c>
      <c r="AA17" s="24">
        <f t="shared" si="3"/>
        <v>0</v>
      </c>
    </row>
    <row r="18" spans="1:27" s="4" customFormat="1" ht="20.25">
      <c r="A18" s="21" t="s">
        <v>15</v>
      </c>
      <c r="B18" s="17">
        <f>H18+M18+R18+W18+B43+G43+L43</f>
        <v>220</v>
      </c>
      <c r="C18" s="18">
        <v>50</v>
      </c>
      <c r="D18" s="18">
        <f t="shared" si="4"/>
        <v>50</v>
      </c>
      <c r="E18" s="18">
        <f t="shared" si="11"/>
        <v>65</v>
      </c>
      <c r="F18" s="18">
        <f t="shared" si="5"/>
        <v>22.727272727272727</v>
      </c>
      <c r="G18" s="24">
        <f t="shared" si="13"/>
        <v>13</v>
      </c>
      <c r="H18" s="17">
        <v>0</v>
      </c>
      <c r="I18" s="18"/>
      <c r="J18" s="18"/>
      <c r="K18" s="26">
        <v>0</v>
      </c>
      <c r="L18" s="24">
        <f t="shared" si="8"/>
        <v>0</v>
      </c>
      <c r="M18" s="17">
        <v>0</v>
      </c>
      <c r="N18" s="18"/>
      <c r="O18" s="18"/>
      <c r="P18" s="26">
        <v>0</v>
      </c>
      <c r="Q18" s="24">
        <f t="shared" si="1"/>
        <v>0</v>
      </c>
      <c r="R18" s="17">
        <v>0</v>
      </c>
      <c r="S18" s="18"/>
      <c r="T18" s="18"/>
      <c r="U18" s="26">
        <v>0</v>
      </c>
      <c r="V18" s="24">
        <f t="shared" si="2"/>
        <v>0</v>
      </c>
      <c r="W18" s="17">
        <v>50</v>
      </c>
      <c r="X18" s="18">
        <v>50</v>
      </c>
      <c r="Y18" s="18">
        <v>65</v>
      </c>
      <c r="Z18" s="18">
        <f t="shared" si="10"/>
        <v>100</v>
      </c>
      <c r="AA18" s="24">
        <f t="shared" si="3"/>
        <v>13</v>
      </c>
    </row>
    <row r="19" spans="1:27" s="4" customFormat="1" ht="20.25">
      <c r="A19" s="21" t="s">
        <v>16</v>
      </c>
      <c r="B19" s="17">
        <f>H19+M19+R19+W19+B44+F44+J44+O44</f>
        <v>0</v>
      </c>
      <c r="C19" s="18">
        <v>0</v>
      </c>
      <c r="D19" s="18">
        <f t="shared" si="4"/>
        <v>0</v>
      </c>
      <c r="E19" s="18">
        <f t="shared" si="11"/>
        <v>0</v>
      </c>
      <c r="F19" s="18">
        <v>0</v>
      </c>
      <c r="G19" s="24">
        <f t="shared" si="13"/>
        <v>0</v>
      </c>
      <c r="H19" s="17">
        <v>0</v>
      </c>
      <c r="I19" s="18"/>
      <c r="J19" s="18"/>
      <c r="K19" s="26">
        <v>0</v>
      </c>
      <c r="L19" s="24">
        <f t="shared" si="8"/>
        <v>0</v>
      </c>
      <c r="M19" s="17">
        <v>0</v>
      </c>
      <c r="N19" s="18"/>
      <c r="O19" s="18"/>
      <c r="P19" s="26">
        <v>0</v>
      </c>
      <c r="Q19" s="24">
        <f t="shared" si="1"/>
        <v>0</v>
      </c>
      <c r="R19" s="17">
        <v>0</v>
      </c>
      <c r="S19" s="18"/>
      <c r="T19" s="18"/>
      <c r="U19" s="26">
        <v>0</v>
      </c>
      <c r="V19" s="24">
        <f t="shared" si="2"/>
        <v>0</v>
      </c>
      <c r="W19" s="17">
        <v>0</v>
      </c>
      <c r="X19" s="18"/>
      <c r="Y19" s="18"/>
      <c r="Z19" s="18">
        <v>0</v>
      </c>
      <c r="AA19" s="24">
        <f t="shared" si="3"/>
        <v>0</v>
      </c>
    </row>
    <row r="20" spans="1:27" s="4" customFormat="1" ht="20.25">
      <c r="A20" s="21" t="s">
        <v>8</v>
      </c>
      <c r="B20" s="17">
        <f>H20+M20+R20+W20+B45+G45+L45</f>
        <v>1672</v>
      </c>
      <c r="C20" s="18">
        <v>1200</v>
      </c>
      <c r="D20" s="18">
        <f t="shared" si="4"/>
        <v>1045</v>
      </c>
      <c r="E20" s="18">
        <f t="shared" si="11"/>
        <v>1351</v>
      </c>
      <c r="F20" s="18">
        <f t="shared" si="5"/>
        <v>62.5</v>
      </c>
      <c r="G20" s="24">
        <f t="shared" si="13"/>
        <v>12.928229665071772</v>
      </c>
      <c r="H20" s="17">
        <v>0</v>
      </c>
      <c r="I20" s="18"/>
      <c r="J20" s="18"/>
      <c r="K20" s="26">
        <v>0</v>
      </c>
      <c r="L20" s="24">
        <f t="shared" si="8"/>
        <v>0</v>
      </c>
      <c r="M20" s="17">
        <v>0</v>
      </c>
      <c r="N20" s="18"/>
      <c r="O20" s="18"/>
      <c r="P20" s="26">
        <v>0</v>
      </c>
      <c r="Q20" s="24">
        <f t="shared" si="1"/>
        <v>0</v>
      </c>
      <c r="R20" s="17">
        <v>248</v>
      </c>
      <c r="S20" s="18">
        <v>170</v>
      </c>
      <c r="T20" s="18">
        <v>204</v>
      </c>
      <c r="U20" s="26">
        <f t="shared" si="9"/>
        <v>68.54838709677419</v>
      </c>
      <c r="V20" s="24">
        <f t="shared" si="2"/>
        <v>12</v>
      </c>
      <c r="W20" s="17">
        <v>300</v>
      </c>
      <c r="X20" s="18">
        <v>300</v>
      </c>
      <c r="Y20" s="18">
        <v>330</v>
      </c>
      <c r="Z20" s="18">
        <f t="shared" si="10"/>
        <v>100</v>
      </c>
      <c r="AA20" s="24">
        <f t="shared" si="3"/>
        <v>11</v>
      </c>
    </row>
    <row r="21" spans="1:27" s="4" customFormat="1" ht="20.25">
      <c r="A21" s="21" t="s">
        <v>4</v>
      </c>
      <c r="B21" s="17">
        <f>H21+M21+R21+W21+B46+G46+L46</f>
        <v>52</v>
      </c>
      <c r="C21" s="18">
        <v>52</v>
      </c>
      <c r="D21" s="18">
        <f t="shared" si="4"/>
        <v>52</v>
      </c>
      <c r="E21" s="18">
        <f t="shared" si="11"/>
        <v>63</v>
      </c>
      <c r="F21" s="18">
        <f t="shared" si="5"/>
        <v>100</v>
      </c>
      <c r="G21" s="24">
        <f t="shared" si="13"/>
        <v>12.115384615384615</v>
      </c>
      <c r="H21" s="17">
        <v>0</v>
      </c>
      <c r="I21" s="18"/>
      <c r="J21" s="18"/>
      <c r="K21" s="26">
        <v>0</v>
      </c>
      <c r="L21" s="24">
        <f t="shared" si="8"/>
        <v>0</v>
      </c>
      <c r="M21" s="17">
        <v>0</v>
      </c>
      <c r="N21" s="18"/>
      <c r="O21" s="18"/>
      <c r="P21" s="26">
        <v>0</v>
      </c>
      <c r="Q21" s="24">
        <f t="shared" si="1"/>
        <v>0</v>
      </c>
      <c r="R21" s="17">
        <v>0</v>
      </c>
      <c r="S21" s="18"/>
      <c r="T21" s="18"/>
      <c r="U21" s="26">
        <v>0</v>
      </c>
      <c r="V21" s="24">
        <f t="shared" si="2"/>
        <v>0</v>
      </c>
      <c r="W21" s="17">
        <v>20</v>
      </c>
      <c r="X21" s="18">
        <v>20</v>
      </c>
      <c r="Y21" s="18">
        <v>24</v>
      </c>
      <c r="Z21" s="18">
        <f t="shared" si="10"/>
        <v>100</v>
      </c>
      <c r="AA21" s="24">
        <f t="shared" si="3"/>
        <v>12</v>
      </c>
    </row>
    <row r="22" spans="1:27" s="4" customFormat="1" ht="20.25">
      <c r="A22" s="21" t="s">
        <v>5</v>
      </c>
      <c r="B22" s="17">
        <f>H22+M22+R22+W22+B47+G47</f>
        <v>200</v>
      </c>
      <c r="C22" s="18">
        <v>150</v>
      </c>
      <c r="D22" s="18">
        <f t="shared" si="4"/>
        <v>100</v>
      </c>
      <c r="E22" s="18">
        <f t="shared" si="11"/>
        <v>168</v>
      </c>
      <c r="F22" s="18">
        <f t="shared" si="5"/>
        <v>50</v>
      </c>
      <c r="G22" s="24">
        <f t="shared" si="13"/>
        <v>16.8</v>
      </c>
      <c r="H22" s="17">
        <v>60</v>
      </c>
      <c r="I22" s="18">
        <v>60</v>
      </c>
      <c r="J22" s="18">
        <v>108</v>
      </c>
      <c r="K22" s="26">
        <f t="shared" si="7"/>
        <v>100</v>
      </c>
      <c r="L22" s="24">
        <f t="shared" si="8"/>
        <v>18</v>
      </c>
      <c r="M22" s="17">
        <v>0</v>
      </c>
      <c r="N22" s="18"/>
      <c r="O22" s="18"/>
      <c r="P22" s="26">
        <v>0</v>
      </c>
      <c r="Q22" s="24">
        <f t="shared" si="1"/>
        <v>0</v>
      </c>
      <c r="R22" s="17">
        <v>0</v>
      </c>
      <c r="S22" s="18"/>
      <c r="T22" s="18"/>
      <c r="U22" s="26">
        <v>0</v>
      </c>
      <c r="V22" s="24">
        <f t="shared" si="2"/>
        <v>0</v>
      </c>
      <c r="W22" s="17">
        <v>0</v>
      </c>
      <c r="X22" s="18"/>
      <c r="Y22" s="18"/>
      <c r="Z22" s="18">
        <v>0</v>
      </c>
      <c r="AA22" s="24">
        <f t="shared" si="3"/>
        <v>0</v>
      </c>
    </row>
    <row r="23" spans="1:27" s="5" customFormat="1" ht="20.25">
      <c r="A23" s="22" t="s">
        <v>6</v>
      </c>
      <c r="B23" s="11">
        <f>H23+M23+R23+W23+B48+G48+L48</f>
        <v>5245</v>
      </c>
      <c r="C23" s="12">
        <f>SUM(C13:C22)</f>
        <v>2868</v>
      </c>
      <c r="D23" s="12">
        <f t="shared" si="4"/>
        <v>2476</v>
      </c>
      <c r="E23" s="12">
        <f t="shared" si="11"/>
        <v>3384</v>
      </c>
      <c r="F23" s="12">
        <f t="shared" si="5"/>
        <v>47.20686367969495</v>
      </c>
      <c r="G23" s="13">
        <f t="shared" si="13"/>
        <v>13.667205169628433</v>
      </c>
      <c r="H23" s="11">
        <f>SUM(H13:H22)</f>
        <v>170</v>
      </c>
      <c r="I23" s="12">
        <f>SUM(I13:I22)</f>
        <v>170</v>
      </c>
      <c r="J23" s="12">
        <f>SUM(J13:J22)</f>
        <v>383</v>
      </c>
      <c r="K23" s="27">
        <f t="shared" si="7"/>
        <v>100</v>
      </c>
      <c r="L23" s="13">
        <f t="shared" si="8"/>
        <v>22.529411764705884</v>
      </c>
      <c r="M23" s="11">
        <f>SUM(M13:M22)</f>
        <v>0</v>
      </c>
      <c r="N23" s="12">
        <f>SUM(N13:N22)</f>
        <v>0</v>
      </c>
      <c r="O23" s="12">
        <f>SUM(O13:O22)</f>
        <v>0</v>
      </c>
      <c r="P23" s="27">
        <v>0</v>
      </c>
      <c r="Q23" s="13">
        <f t="shared" si="1"/>
        <v>0</v>
      </c>
      <c r="R23" s="11">
        <f>SUM(R13:R22)</f>
        <v>1467</v>
      </c>
      <c r="S23" s="12">
        <f>SUM(S13:S22)</f>
        <v>602</v>
      </c>
      <c r="T23" s="12">
        <f>SUM(T13:T22)</f>
        <v>727</v>
      </c>
      <c r="U23" s="27">
        <f t="shared" si="9"/>
        <v>41.03612815269257</v>
      </c>
      <c r="V23" s="13">
        <f t="shared" si="2"/>
        <v>12.07641196013289</v>
      </c>
      <c r="W23" s="11">
        <f>SUM(W13:W22)</f>
        <v>531</v>
      </c>
      <c r="X23" s="12">
        <f>SUM(X13:X22)</f>
        <v>489</v>
      </c>
      <c r="Y23" s="12">
        <f>SUM(Y13:Y22)</f>
        <v>579</v>
      </c>
      <c r="Z23" s="12">
        <f t="shared" si="10"/>
        <v>92.09039548022598</v>
      </c>
      <c r="AA23" s="13">
        <f t="shared" si="3"/>
        <v>11.840490797546012</v>
      </c>
    </row>
    <row r="24" spans="1:27" s="5" customFormat="1" ht="21" thickBot="1">
      <c r="A24" s="23" t="s">
        <v>3</v>
      </c>
      <c r="B24" s="14">
        <f>H24+M24+R24+W24+B49+G49+L49</f>
        <v>21500</v>
      </c>
      <c r="C24" s="15">
        <f>C12+C23</f>
        <v>14588</v>
      </c>
      <c r="D24" s="15">
        <f t="shared" si="4"/>
        <v>14427</v>
      </c>
      <c r="E24" s="15">
        <f t="shared" si="11"/>
        <v>29913</v>
      </c>
      <c r="F24" s="15">
        <f t="shared" si="5"/>
        <v>67.10232558139535</v>
      </c>
      <c r="G24" s="16">
        <f t="shared" si="13"/>
        <v>20.734040341027242</v>
      </c>
      <c r="H24" s="14">
        <f>H12+H23</f>
        <v>1589</v>
      </c>
      <c r="I24" s="15">
        <f>I12+I23</f>
        <v>1589</v>
      </c>
      <c r="J24" s="15">
        <f>J12+J23</f>
        <v>2859</v>
      </c>
      <c r="K24" s="28">
        <f t="shared" si="7"/>
        <v>100</v>
      </c>
      <c r="L24" s="16">
        <f t="shared" si="8"/>
        <v>17.992448080553807</v>
      </c>
      <c r="M24" s="14">
        <f>M12+M23</f>
        <v>280</v>
      </c>
      <c r="N24" s="15">
        <f>N12+N23</f>
        <v>280</v>
      </c>
      <c r="O24" s="15">
        <f>O12+O23</f>
        <v>910</v>
      </c>
      <c r="P24" s="28">
        <f t="shared" si="12"/>
        <v>100</v>
      </c>
      <c r="Q24" s="16">
        <f t="shared" si="1"/>
        <v>32.5</v>
      </c>
      <c r="R24" s="14">
        <f>R12+R23</f>
        <v>6500</v>
      </c>
      <c r="S24" s="15">
        <f>S12+S23</f>
        <v>4308</v>
      </c>
      <c r="T24" s="15">
        <f>T12+T23</f>
        <v>8247</v>
      </c>
      <c r="U24" s="28">
        <f t="shared" si="9"/>
        <v>66.27692307692308</v>
      </c>
      <c r="V24" s="16">
        <f t="shared" si="2"/>
        <v>19.143454038997213</v>
      </c>
      <c r="W24" s="14">
        <f>W12+W23</f>
        <v>5215</v>
      </c>
      <c r="X24" s="15">
        <f>X12+X23</f>
        <v>5173</v>
      </c>
      <c r="Y24" s="15">
        <f>Y12+Y23</f>
        <v>11220</v>
      </c>
      <c r="Z24" s="15">
        <f t="shared" si="10"/>
        <v>99.19463087248323</v>
      </c>
      <c r="AA24" s="16">
        <f t="shared" si="3"/>
        <v>21.689541851923448</v>
      </c>
    </row>
    <row r="25" spans="1:21" s="5" customFormat="1" ht="18">
      <c r="A25" s="8"/>
      <c r="B25" s="9"/>
      <c r="C25" s="9"/>
      <c r="D25" s="10"/>
      <c r="E25" s="10"/>
      <c r="F25" s="9"/>
      <c r="G25" s="10"/>
      <c r="H25" s="9"/>
      <c r="I25" s="9"/>
      <c r="J25" s="9"/>
      <c r="K25" s="9"/>
      <c r="L25" s="10"/>
      <c r="M25" s="9"/>
      <c r="N25" s="9"/>
      <c r="O25" s="9"/>
      <c r="P25" s="9"/>
      <c r="Q25" s="10"/>
      <c r="R25" s="9"/>
      <c r="S25" s="9"/>
      <c r="T25" s="9"/>
      <c r="U25" s="9"/>
    </row>
    <row r="26" spans="1:21" s="5" customFormat="1" ht="18">
      <c r="A26" s="8"/>
      <c r="B26" s="9"/>
      <c r="C26" s="9"/>
      <c r="D26" s="10"/>
      <c r="E26" s="10"/>
      <c r="F26" s="9"/>
      <c r="G26" s="10"/>
      <c r="H26" s="9"/>
      <c r="I26" s="9"/>
      <c r="J26" s="9"/>
      <c r="K26" s="9"/>
      <c r="L26" s="10"/>
      <c r="M26" s="9"/>
      <c r="N26" s="9"/>
      <c r="O26" s="9"/>
      <c r="P26" s="9"/>
      <c r="Q26" s="10"/>
      <c r="R26" s="9"/>
      <c r="S26" s="9"/>
      <c r="T26" s="9"/>
      <c r="U26" s="9"/>
    </row>
    <row r="27" spans="1:21" s="5" customFormat="1" ht="18">
      <c r="A27" s="8"/>
      <c r="B27" s="9"/>
      <c r="C27" s="9"/>
      <c r="D27" s="10"/>
      <c r="E27" s="10"/>
      <c r="F27" s="9"/>
      <c r="G27" s="10"/>
      <c r="H27" s="9"/>
      <c r="I27" s="9"/>
      <c r="J27" s="9"/>
      <c r="K27" s="9"/>
      <c r="L27" s="10"/>
      <c r="M27" s="9"/>
      <c r="N27" s="9"/>
      <c r="O27" s="9"/>
      <c r="P27" s="9"/>
      <c r="Q27" s="10"/>
      <c r="R27" s="9"/>
      <c r="S27" s="9"/>
      <c r="T27" s="9"/>
      <c r="U27" s="9"/>
    </row>
    <row r="28" spans="1:21" s="5" customFormat="1" ht="18">
      <c r="A28" s="8"/>
      <c r="B28" s="9"/>
      <c r="C28" s="9"/>
      <c r="D28" s="10"/>
      <c r="E28" s="10"/>
      <c r="F28" s="9"/>
      <c r="G28" s="10"/>
      <c r="H28" s="9"/>
      <c r="I28" s="9"/>
      <c r="J28" s="9"/>
      <c r="K28" s="9"/>
      <c r="L28" s="10"/>
      <c r="M28" s="9"/>
      <c r="N28" s="9"/>
      <c r="O28" s="9"/>
      <c r="P28" s="9"/>
      <c r="Q28" s="10"/>
      <c r="R28" s="9"/>
      <c r="S28" s="9"/>
      <c r="T28" s="9"/>
      <c r="U28" s="9"/>
    </row>
    <row r="29" spans="1:21" s="4" customFormat="1" ht="18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7" s="4" customFormat="1" ht="18" customHeight="1" thickBot="1">
      <c r="A30" s="94" t="s">
        <v>7</v>
      </c>
      <c r="B30" s="112" t="s">
        <v>24</v>
      </c>
      <c r="C30" s="112"/>
      <c r="D30" s="112"/>
      <c r="E30" s="112"/>
      <c r="F30" s="112"/>
      <c r="G30" s="113" t="s">
        <v>25</v>
      </c>
      <c r="H30" s="114"/>
      <c r="I30" s="114"/>
      <c r="J30" s="114"/>
      <c r="K30" s="115"/>
      <c r="L30" s="116" t="s">
        <v>26</v>
      </c>
      <c r="M30" s="112"/>
      <c r="N30" s="112"/>
      <c r="O30" s="112"/>
      <c r="P30" s="112"/>
      <c r="Q30" s="117" t="s">
        <v>35</v>
      </c>
      <c r="R30" s="118"/>
      <c r="S30" s="118"/>
      <c r="T30" s="118"/>
      <c r="U30" s="118"/>
      <c r="V30" s="105" t="s">
        <v>36</v>
      </c>
      <c r="W30" s="106"/>
      <c r="X30" s="106"/>
      <c r="Y30" s="106"/>
      <c r="Z30" s="107"/>
      <c r="AA30" s="108" t="s">
        <v>34</v>
      </c>
    </row>
    <row r="31" spans="1:27" s="4" customFormat="1" ht="154.5" customHeight="1" thickBot="1">
      <c r="A31" s="95"/>
      <c r="B31" s="40" t="s">
        <v>18</v>
      </c>
      <c r="C31" s="41" t="s">
        <v>33</v>
      </c>
      <c r="D31" s="42" t="s">
        <v>32</v>
      </c>
      <c r="E31" s="41" t="s">
        <v>22</v>
      </c>
      <c r="F31" s="43" t="s">
        <v>23</v>
      </c>
      <c r="G31" s="40" t="s">
        <v>18</v>
      </c>
      <c r="H31" s="41" t="s">
        <v>33</v>
      </c>
      <c r="I31" s="42" t="s">
        <v>32</v>
      </c>
      <c r="J31" s="41" t="s">
        <v>22</v>
      </c>
      <c r="K31" s="43" t="s">
        <v>23</v>
      </c>
      <c r="L31" s="40" t="s">
        <v>18</v>
      </c>
      <c r="M31" s="41" t="s">
        <v>33</v>
      </c>
      <c r="N31" s="42" t="s">
        <v>32</v>
      </c>
      <c r="O31" s="41" t="s">
        <v>22</v>
      </c>
      <c r="P31" s="43" t="s">
        <v>23</v>
      </c>
      <c r="Q31" s="40" t="s">
        <v>18</v>
      </c>
      <c r="R31" s="41" t="s">
        <v>33</v>
      </c>
      <c r="S31" s="42" t="s">
        <v>32</v>
      </c>
      <c r="T31" s="41" t="s">
        <v>22</v>
      </c>
      <c r="U31" s="43" t="s">
        <v>23</v>
      </c>
      <c r="V31" s="40" t="s">
        <v>18</v>
      </c>
      <c r="W31" s="41" t="s">
        <v>33</v>
      </c>
      <c r="X31" s="42" t="s">
        <v>32</v>
      </c>
      <c r="Y31" s="41" t="s">
        <v>22</v>
      </c>
      <c r="Z31" s="43" t="s">
        <v>23</v>
      </c>
      <c r="AA31" s="109"/>
    </row>
    <row r="32" spans="1:27" s="4" customFormat="1" ht="20.25">
      <c r="A32" s="48" t="s">
        <v>21</v>
      </c>
      <c r="B32" s="36">
        <v>60</v>
      </c>
      <c r="C32" s="37">
        <v>60</v>
      </c>
      <c r="D32" s="37">
        <v>115</v>
      </c>
      <c r="E32" s="37">
        <f>C32/B32*100</f>
        <v>100</v>
      </c>
      <c r="F32" s="49">
        <f aca="true" t="shared" si="14" ref="F32:F49">IF(C32=0,,D32/C32*10)</f>
        <v>19.166666666666668</v>
      </c>
      <c r="G32" s="36">
        <v>573</v>
      </c>
      <c r="H32" s="37"/>
      <c r="I32" s="37"/>
      <c r="J32" s="37">
        <f>H32/G32*100</f>
        <v>0</v>
      </c>
      <c r="K32" s="49">
        <f aca="true" t="shared" si="15" ref="K32:K49">IF(H32=0,,I32/H32*10)</f>
        <v>0</v>
      </c>
      <c r="L32" s="36">
        <v>815</v>
      </c>
      <c r="M32" s="37">
        <v>815</v>
      </c>
      <c r="N32" s="37">
        <v>3136</v>
      </c>
      <c r="O32" s="70">
        <f>M32/L32*100</f>
        <v>100</v>
      </c>
      <c r="P32" s="53">
        <f aca="true" t="shared" si="16" ref="P32:P49">IF(M32=0,,N32/M32*10)</f>
        <v>38.47852760736196</v>
      </c>
      <c r="Q32" s="63">
        <v>248</v>
      </c>
      <c r="R32" s="57">
        <v>248</v>
      </c>
      <c r="S32" s="70">
        <v>176</v>
      </c>
      <c r="T32" s="64">
        <f>R32/Q32*100</f>
        <v>100</v>
      </c>
      <c r="U32" s="80">
        <f aca="true" t="shared" si="17" ref="U32:U49">IF(R32=0,,S32/R32*10)</f>
        <v>7.096774193548388</v>
      </c>
      <c r="V32" s="76">
        <v>0</v>
      </c>
      <c r="W32" s="72">
        <v>0</v>
      </c>
      <c r="X32" s="64">
        <v>0</v>
      </c>
      <c r="Y32" s="64">
        <v>0</v>
      </c>
      <c r="Z32" s="84">
        <f aca="true" t="shared" si="18" ref="Z32:Z49">IF(W32=0,,X32/W32*10)</f>
        <v>0</v>
      </c>
      <c r="AA32" s="88">
        <f>D7-B7</f>
        <v>-873</v>
      </c>
    </row>
    <row r="33" spans="1:29" s="4" customFormat="1" ht="20.25">
      <c r="A33" s="31" t="s">
        <v>0</v>
      </c>
      <c r="B33" s="17">
        <v>357</v>
      </c>
      <c r="C33" s="18">
        <v>357</v>
      </c>
      <c r="D33" s="18">
        <v>651</v>
      </c>
      <c r="E33" s="18">
        <f aca="true" t="shared" si="19" ref="E33:E49">C33/B33*100</f>
        <v>100</v>
      </c>
      <c r="F33" s="50">
        <f t="shared" si="14"/>
        <v>18.235294117647058</v>
      </c>
      <c r="G33" s="17">
        <v>856</v>
      </c>
      <c r="H33" s="18"/>
      <c r="I33" s="18"/>
      <c r="J33" s="18">
        <f aca="true" t="shared" si="20" ref="J33:J42">H33/G33*100</f>
        <v>0</v>
      </c>
      <c r="K33" s="50">
        <f t="shared" si="15"/>
        <v>0</v>
      </c>
      <c r="L33" s="17">
        <v>0</v>
      </c>
      <c r="M33" s="18"/>
      <c r="N33" s="18"/>
      <c r="O33" s="71">
        <v>0</v>
      </c>
      <c r="P33" s="54">
        <f t="shared" si="16"/>
        <v>0</v>
      </c>
      <c r="Q33" s="65">
        <v>0</v>
      </c>
      <c r="R33" s="58"/>
      <c r="S33" s="71"/>
      <c r="T33" s="66">
        <v>0</v>
      </c>
      <c r="U33" s="81">
        <f t="shared" si="17"/>
        <v>0</v>
      </c>
      <c r="V33" s="77">
        <v>533</v>
      </c>
      <c r="W33" s="73">
        <v>533</v>
      </c>
      <c r="X33" s="66">
        <v>385</v>
      </c>
      <c r="Y33" s="66">
        <f aca="true" t="shared" si="21" ref="Y33:Y37">W33/V33*100</f>
        <v>100</v>
      </c>
      <c r="Z33" s="85">
        <f t="shared" si="18"/>
        <v>7.223264540337712</v>
      </c>
      <c r="AA33" s="89">
        <f aca="true" t="shared" si="22" ref="AA33:AA49">D8-B8</f>
        <v>-1519</v>
      </c>
      <c r="AB33" s="30" t="s">
        <v>39</v>
      </c>
      <c r="AC33" s="25"/>
    </row>
    <row r="34" spans="1:30" s="4" customFormat="1" ht="20.25">
      <c r="A34" s="31" t="s">
        <v>11</v>
      </c>
      <c r="B34" s="17">
        <v>476</v>
      </c>
      <c r="C34" s="18">
        <v>446</v>
      </c>
      <c r="D34" s="18">
        <v>880</v>
      </c>
      <c r="E34" s="18">
        <f t="shared" si="19"/>
        <v>93.69747899159664</v>
      </c>
      <c r="F34" s="50">
        <f t="shared" si="14"/>
        <v>19.730941704035875</v>
      </c>
      <c r="G34" s="17">
        <v>1338</v>
      </c>
      <c r="H34" s="18"/>
      <c r="I34" s="18"/>
      <c r="J34" s="18">
        <f t="shared" si="20"/>
        <v>0</v>
      </c>
      <c r="K34" s="50">
        <f t="shared" si="15"/>
        <v>0</v>
      </c>
      <c r="L34" s="17">
        <v>0</v>
      </c>
      <c r="M34" s="18"/>
      <c r="N34" s="18"/>
      <c r="O34" s="71">
        <v>0</v>
      </c>
      <c r="P34" s="54">
        <f t="shared" si="16"/>
        <v>0</v>
      </c>
      <c r="Q34" s="65">
        <v>0</v>
      </c>
      <c r="R34" s="58"/>
      <c r="S34" s="71"/>
      <c r="T34" s="66">
        <v>0</v>
      </c>
      <c r="U34" s="81">
        <f t="shared" si="17"/>
        <v>0</v>
      </c>
      <c r="V34" s="77">
        <v>356</v>
      </c>
      <c r="W34" s="73">
        <v>280</v>
      </c>
      <c r="X34" s="66">
        <v>260</v>
      </c>
      <c r="Y34" s="66">
        <f t="shared" si="21"/>
        <v>78.65168539325843</v>
      </c>
      <c r="Z34" s="85">
        <f t="shared" si="18"/>
        <v>9.285714285714286</v>
      </c>
      <c r="AA34" s="89">
        <f t="shared" si="22"/>
        <v>-1396</v>
      </c>
      <c r="AB34" s="92" t="s">
        <v>42</v>
      </c>
      <c r="AC34" s="93"/>
      <c r="AD34" s="93"/>
    </row>
    <row r="35" spans="1:27" s="4" customFormat="1" ht="20.25">
      <c r="A35" s="31" t="s">
        <v>1</v>
      </c>
      <c r="B35" s="17">
        <v>60</v>
      </c>
      <c r="C35" s="18">
        <v>30</v>
      </c>
      <c r="D35" s="18">
        <v>15</v>
      </c>
      <c r="E35" s="18">
        <f t="shared" si="19"/>
        <v>50</v>
      </c>
      <c r="F35" s="50">
        <f t="shared" si="14"/>
        <v>5</v>
      </c>
      <c r="G35" s="17">
        <v>150</v>
      </c>
      <c r="H35" s="18"/>
      <c r="I35" s="18"/>
      <c r="J35" s="18">
        <f t="shared" si="20"/>
        <v>0</v>
      </c>
      <c r="K35" s="50">
        <f t="shared" si="15"/>
        <v>0</v>
      </c>
      <c r="L35" s="17">
        <v>0</v>
      </c>
      <c r="M35" s="18"/>
      <c r="N35" s="18"/>
      <c r="O35" s="71">
        <v>0</v>
      </c>
      <c r="P35" s="54">
        <f t="shared" si="16"/>
        <v>0</v>
      </c>
      <c r="Q35" s="65">
        <v>0</v>
      </c>
      <c r="R35" s="58"/>
      <c r="S35" s="71"/>
      <c r="T35" s="66">
        <v>0</v>
      </c>
      <c r="U35" s="81">
        <f t="shared" si="17"/>
        <v>0</v>
      </c>
      <c r="V35" s="77">
        <v>0</v>
      </c>
      <c r="W35" s="73"/>
      <c r="X35" s="66"/>
      <c r="Y35" s="66">
        <v>0</v>
      </c>
      <c r="Z35" s="85">
        <f t="shared" si="18"/>
        <v>0</v>
      </c>
      <c r="AA35" s="89">
        <f t="shared" si="22"/>
        <v>-250</v>
      </c>
    </row>
    <row r="36" spans="1:27" s="4" customFormat="1" ht="20.25">
      <c r="A36" s="32" t="s">
        <v>9</v>
      </c>
      <c r="B36" s="17">
        <v>154</v>
      </c>
      <c r="C36" s="18">
        <v>154</v>
      </c>
      <c r="D36" s="18">
        <v>185</v>
      </c>
      <c r="E36" s="18">
        <f t="shared" si="19"/>
        <v>100</v>
      </c>
      <c r="F36" s="50">
        <f t="shared" si="14"/>
        <v>12.012987012987013</v>
      </c>
      <c r="G36" s="17">
        <v>0</v>
      </c>
      <c r="H36" s="18"/>
      <c r="I36" s="18"/>
      <c r="J36" s="18">
        <v>0</v>
      </c>
      <c r="K36" s="50">
        <f t="shared" si="15"/>
        <v>0</v>
      </c>
      <c r="L36" s="17">
        <v>0</v>
      </c>
      <c r="M36" s="18"/>
      <c r="N36" s="18"/>
      <c r="O36" s="71">
        <v>0</v>
      </c>
      <c r="P36" s="54">
        <f t="shared" si="16"/>
        <v>0</v>
      </c>
      <c r="Q36" s="65">
        <v>0</v>
      </c>
      <c r="R36" s="58"/>
      <c r="S36" s="71"/>
      <c r="T36" s="66">
        <v>0</v>
      </c>
      <c r="U36" s="81">
        <f t="shared" si="17"/>
        <v>0</v>
      </c>
      <c r="V36" s="77">
        <v>222</v>
      </c>
      <c r="W36" s="73"/>
      <c r="X36" s="66"/>
      <c r="Y36" s="66">
        <f t="shared" si="21"/>
        <v>0</v>
      </c>
      <c r="Z36" s="85">
        <f t="shared" si="18"/>
        <v>0</v>
      </c>
      <c r="AA36" s="89">
        <f t="shared" si="22"/>
        <v>-266</v>
      </c>
    </row>
    <row r="37" spans="1:27" s="5" customFormat="1" ht="20.25">
      <c r="A37" s="33" t="s">
        <v>2</v>
      </c>
      <c r="B37" s="11">
        <f>SUM(B32:B36)</f>
        <v>1107</v>
      </c>
      <c r="C37" s="12">
        <f>SUM(C32:C36)</f>
        <v>1047</v>
      </c>
      <c r="D37" s="12">
        <f>SUM(D32:D36)</f>
        <v>1846</v>
      </c>
      <c r="E37" s="12">
        <f t="shared" si="19"/>
        <v>94.579945799458</v>
      </c>
      <c r="F37" s="51">
        <f t="shared" si="14"/>
        <v>17.631327602674308</v>
      </c>
      <c r="G37" s="11">
        <f>SUM(G32:G36)</f>
        <v>2917</v>
      </c>
      <c r="H37" s="12">
        <f>SUM(H32:H36)</f>
        <v>0</v>
      </c>
      <c r="I37" s="12">
        <f>SUM(I32:I36)</f>
        <v>0</v>
      </c>
      <c r="J37" s="12">
        <f t="shared" si="20"/>
        <v>0</v>
      </c>
      <c r="K37" s="51">
        <f t="shared" si="15"/>
        <v>0</v>
      </c>
      <c r="L37" s="11">
        <f>SUM(L32:L36)</f>
        <v>815</v>
      </c>
      <c r="M37" s="12">
        <f>SUM(M32:M36)</f>
        <v>815</v>
      </c>
      <c r="N37" s="12">
        <f>SUM(N32:N36)</f>
        <v>3136</v>
      </c>
      <c r="O37" s="59">
        <f>SUM(O32:O36)</f>
        <v>100</v>
      </c>
      <c r="P37" s="55">
        <f t="shared" si="16"/>
        <v>38.47852760736196</v>
      </c>
      <c r="Q37" s="67">
        <f>SUM(Q32:Q36)</f>
        <v>248</v>
      </c>
      <c r="R37" s="59">
        <f>SUM(R32:R36)</f>
        <v>248</v>
      </c>
      <c r="S37" s="59">
        <f>SUM(S32:S36)</f>
        <v>176</v>
      </c>
      <c r="T37" s="60">
        <f aca="true" t="shared" si="23" ref="T37:T40">R37/Q37*100</f>
        <v>100</v>
      </c>
      <c r="U37" s="82">
        <f t="shared" si="17"/>
        <v>7.096774193548388</v>
      </c>
      <c r="V37" s="78">
        <f>SUM(V32:V36)</f>
        <v>1111</v>
      </c>
      <c r="W37" s="60">
        <f>SUM(W32:W36)</f>
        <v>813</v>
      </c>
      <c r="X37" s="60">
        <f>SUM(X32:X36)</f>
        <v>645</v>
      </c>
      <c r="Y37" s="60">
        <f t="shared" si="21"/>
        <v>73.17731773177317</v>
      </c>
      <c r="Z37" s="86">
        <f t="shared" si="18"/>
        <v>7.933579335793358</v>
      </c>
      <c r="AA37" s="90">
        <f t="shared" si="22"/>
        <v>-4304</v>
      </c>
    </row>
    <row r="38" spans="1:30" s="4" customFormat="1" ht="20.25">
      <c r="A38" s="31" t="s">
        <v>10</v>
      </c>
      <c r="B38" s="17">
        <v>65</v>
      </c>
      <c r="C38" s="18">
        <v>40</v>
      </c>
      <c r="D38" s="18">
        <v>40</v>
      </c>
      <c r="E38" s="18">
        <f t="shared" si="19"/>
        <v>61.53846153846154</v>
      </c>
      <c r="F38" s="50">
        <f t="shared" si="14"/>
        <v>10</v>
      </c>
      <c r="G38" s="17">
        <v>81</v>
      </c>
      <c r="H38" s="18"/>
      <c r="I38" s="18"/>
      <c r="J38" s="18">
        <f t="shared" si="20"/>
        <v>0</v>
      </c>
      <c r="K38" s="50">
        <f t="shared" si="15"/>
        <v>0</v>
      </c>
      <c r="L38" s="17">
        <v>0</v>
      </c>
      <c r="M38" s="18"/>
      <c r="N38" s="18"/>
      <c r="O38" s="71">
        <v>0</v>
      </c>
      <c r="P38" s="54">
        <f t="shared" si="16"/>
        <v>0</v>
      </c>
      <c r="Q38" s="68">
        <v>0</v>
      </c>
      <c r="R38" s="58"/>
      <c r="S38" s="71"/>
      <c r="T38" s="66">
        <v>0</v>
      </c>
      <c r="U38" s="81">
        <f t="shared" si="17"/>
        <v>0</v>
      </c>
      <c r="V38" s="79">
        <v>0</v>
      </c>
      <c r="W38" s="73"/>
      <c r="X38" s="66"/>
      <c r="Y38" s="66">
        <v>0</v>
      </c>
      <c r="Z38" s="85">
        <f t="shared" si="18"/>
        <v>0</v>
      </c>
      <c r="AA38" s="89">
        <f t="shared" si="22"/>
        <v>-106</v>
      </c>
      <c r="AB38" s="92"/>
      <c r="AC38" s="93"/>
      <c r="AD38" s="93"/>
    </row>
    <row r="39" spans="1:30" s="4" customFormat="1" ht="20.25">
      <c r="A39" s="31" t="s">
        <v>17</v>
      </c>
      <c r="B39" s="17">
        <v>77</v>
      </c>
      <c r="C39" s="18">
        <v>62</v>
      </c>
      <c r="D39" s="18">
        <v>75</v>
      </c>
      <c r="E39" s="18">
        <f t="shared" si="19"/>
        <v>80.51948051948052</v>
      </c>
      <c r="F39" s="50">
        <f t="shared" si="14"/>
        <v>12.096774193548388</v>
      </c>
      <c r="G39" s="17">
        <v>222</v>
      </c>
      <c r="H39" s="18"/>
      <c r="I39" s="18"/>
      <c r="J39" s="18">
        <f t="shared" si="20"/>
        <v>0</v>
      </c>
      <c r="K39" s="50">
        <f t="shared" si="15"/>
        <v>0</v>
      </c>
      <c r="L39" s="17">
        <v>0</v>
      </c>
      <c r="M39" s="18"/>
      <c r="N39" s="18"/>
      <c r="O39" s="71">
        <v>0</v>
      </c>
      <c r="P39" s="54">
        <f t="shared" si="16"/>
        <v>0</v>
      </c>
      <c r="Q39" s="68">
        <v>0</v>
      </c>
      <c r="R39" s="58"/>
      <c r="S39" s="71"/>
      <c r="T39" s="66">
        <v>0</v>
      </c>
      <c r="U39" s="81">
        <f t="shared" si="17"/>
        <v>0</v>
      </c>
      <c r="V39" s="79">
        <v>0</v>
      </c>
      <c r="W39" s="73"/>
      <c r="X39" s="66"/>
      <c r="Y39" s="66">
        <v>0</v>
      </c>
      <c r="Z39" s="85">
        <f t="shared" si="18"/>
        <v>0</v>
      </c>
      <c r="AA39" s="89">
        <f t="shared" si="22"/>
        <v>-356</v>
      </c>
      <c r="AB39" s="92" t="s">
        <v>40</v>
      </c>
      <c r="AC39" s="93"/>
      <c r="AD39" s="93"/>
    </row>
    <row r="40" spans="1:27" s="4" customFormat="1" ht="20.25">
      <c r="A40" s="31" t="s">
        <v>12</v>
      </c>
      <c r="B40" s="17">
        <v>150</v>
      </c>
      <c r="C40" s="18">
        <v>150</v>
      </c>
      <c r="D40" s="18">
        <v>180</v>
      </c>
      <c r="E40" s="18">
        <f t="shared" si="19"/>
        <v>100</v>
      </c>
      <c r="F40" s="50">
        <f t="shared" si="14"/>
        <v>12</v>
      </c>
      <c r="G40" s="17">
        <v>500</v>
      </c>
      <c r="H40" s="18"/>
      <c r="I40" s="18"/>
      <c r="J40" s="18">
        <f t="shared" si="20"/>
        <v>0</v>
      </c>
      <c r="K40" s="50">
        <f t="shared" si="15"/>
        <v>0</v>
      </c>
      <c r="L40" s="17">
        <v>0</v>
      </c>
      <c r="M40" s="18"/>
      <c r="N40" s="18"/>
      <c r="O40" s="71">
        <v>0</v>
      </c>
      <c r="P40" s="54">
        <f t="shared" si="16"/>
        <v>0</v>
      </c>
      <c r="Q40" s="68">
        <v>150</v>
      </c>
      <c r="R40" s="58"/>
      <c r="S40" s="71"/>
      <c r="T40" s="66">
        <f t="shared" si="23"/>
        <v>0</v>
      </c>
      <c r="U40" s="81">
        <f t="shared" si="17"/>
        <v>0</v>
      </c>
      <c r="V40" s="79">
        <v>0</v>
      </c>
      <c r="W40" s="73"/>
      <c r="X40" s="66"/>
      <c r="Y40" s="66">
        <v>0</v>
      </c>
      <c r="Z40" s="85">
        <f t="shared" si="18"/>
        <v>0</v>
      </c>
      <c r="AA40" s="89">
        <f t="shared" si="22"/>
        <v>-1000</v>
      </c>
    </row>
    <row r="41" spans="1:27" s="4" customFormat="1" ht="20.25">
      <c r="A41" s="31" t="s">
        <v>13</v>
      </c>
      <c r="B41" s="17">
        <v>146</v>
      </c>
      <c r="C41" s="18">
        <v>146</v>
      </c>
      <c r="D41" s="18">
        <v>161</v>
      </c>
      <c r="E41" s="18">
        <f t="shared" si="19"/>
        <v>100</v>
      </c>
      <c r="F41" s="50">
        <f t="shared" si="14"/>
        <v>11.027397260273972</v>
      </c>
      <c r="G41" s="17">
        <v>0</v>
      </c>
      <c r="H41" s="18"/>
      <c r="I41" s="18"/>
      <c r="J41" s="18">
        <v>0</v>
      </c>
      <c r="K41" s="50">
        <f t="shared" si="15"/>
        <v>0</v>
      </c>
      <c r="L41" s="17">
        <v>0</v>
      </c>
      <c r="M41" s="18"/>
      <c r="N41" s="18"/>
      <c r="O41" s="71">
        <v>0</v>
      </c>
      <c r="P41" s="54">
        <f t="shared" si="16"/>
        <v>0</v>
      </c>
      <c r="Q41" s="68">
        <v>0</v>
      </c>
      <c r="R41" s="58"/>
      <c r="S41" s="71"/>
      <c r="T41" s="66">
        <v>0</v>
      </c>
      <c r="U41" s="81">
        <f t="shared" si="17"/>
        <v>0</v>
      </c>
      <c r="V41" s="79">
        <v>0</v>
      </c>
      <c r="W41" s="73"/>
      <c r="X41" s="66"/>
      <c r="Y41" s="66">
        <v>0</v>
      </c>
      <c r="Z41" s="85">
        <f t="shared" si="18"/>
        <v>0</v>
      </c>
      <c r="AA41" s="89">
        <f t="shared" si="22"/>
        <v>-221.02739726027397</v>
      </c>
    </row>
    <row r="42" spans="1:27" s="4" customFormat="1" ht="20.25">
      <c r="A42" s="31" t="s">
        <v>14</v>
      </c>
      <c r="B42" s="17">
        <v>170</v>
      </c>
      <c r="C42" s="18">
        <v>170</v>
      </c>
      <c r="D42" s="18">
        <v>323</v>
      </c>
      <c r="E42" s="18">
        <f t="shared" si="19"/>
        <v>100</v>
      </c>
      <c r="F42" s="50">
        <f t="shared" si="14"/>
        <v>19</v>
      </c>
      <c r="G42" s="17">
        <v>200</v>
      </c>
      <c r="H42" s="18"/>
      <c r="I42" s="18"/>
      <c r="J42" s="18">
        <f t="shared" si="20"/>
        <v>0</v>
      </c>
      <c r="K42" s="50">
        <f t="shared" si="15"/>
        <v>0</v>
      </c>
      <c r="L42" s="17">
        <v>0</v>
      </c>
      <c r="M42" s="18"/>
      <c r="N42" s="18"/>
      <c r="O42" s="71">
        <v>0</v>
      </c>
      <c r="P42" s="54">
        <f t="shared" si="16"/>
        <v>0</v>
      </c>
      <c r="Q42" s="68">
        <v>0</v>
      </c>
      <c r="R42" s="58"/>
      <c r="S42" s="71"/>
      <c r="T42" s="66">
        <v>0</v>
      </c>
      <c r="U42" s="81">
        <f t="shared" si="17"/>
        <v>0</v>
      </c>
      <c r="V42" s="79">
        <v>0</v>
      </c>
      <c r="W42" s="73"/>
      <c r="X42" s="66"/>
      <c r="Y42" s="66">
        <v>0</v>
      </c>
      <c r="Z42" s="85">
        <f t="shared" si="18"/>
        <v>0</v>
      </c>
      <c r="AA42" s="89">
        <f t="shared" si="22"/>
        <v>-200</v>
      </c>
    </row>
    <row r="43" spans="1:27" s="4" customFormat="1" ht="20.25">
      <c r="A43" s="31" t="s">
        <v>15</v>
      </c>
      <c r="B43" s="17">
        <v>0</v>
      </c>
      <c r="C43" s="18"/>
      <c r="D43" s="18"/>
      <c r="E43" s="18">
        <v>0</v>
      </c>
      <c r="F43" s="50">
        <f t="shared" si="14"/>
        <v>0</v>
      </c>
      <c r="G43" s="17">
        <v>170</v>
      </c>
      <c r="H43" s="18"/>
      <c r="I43" s="18"/>
      <c r="J43" s="18">
        <v>0</v>
      </c>
      <c r="K43" s="50">
        <f t="shared" si="15"/>
        <v>0</v>
      </c>
      <c r="L43" s="17">
        <v>0</v>
      </c>
      <c r="M43" s="18"/>
      <c r="N43" s="18"/>
      <c r="O43" s="71">
        <v>0</v>
      </c>
      <c r="P43" s="54">
        <f t="shared" si="16"/>
        <v>0</v>
      </c>
      <c r="Q43" s="68">
        <v>0</v>
      </c>
      <c r="R43" s="58"/>
      <c r="S43" s="71"/>
      <c r="T43" s="66">
        <v>0</v>
      </c>
      <c r="U43" s="81">
        <f t="shared" si="17"/>
        <v>0</v>
      </c>
      <c r="V43" s="79">
        <v>0</v>
      </c>
      <c r="W43" s="73"/>
      <c r="X43" s="66"/>
      <c r="Y43" s="66">
        <v>0</v>
      </c>
      <c r="Z43" s="85">
        <f t="shared" si="18"/>
        <v>0</v>
      </c>
      <c r="AA43" s="89">
        <f t="shared" si="22"/>
        <v>-170</v>
      </c>
    </row>
    <row r="44" spans="1:27" s="4" customFormat="1" ht="20.25">
      <c r="A44" s="31" t="s">
        <v>16</v>
      </c>
      <c r="B44" s="17">
        <v>0</v>
      </c>
      <c r="C44" s="18"/>
      <c r="D44" s="18"/>
      <c r="E44" s="18">
        <v>0</v>
      </c>
      <c r="F44" s="50">
        <f t="shared" si="14"/>
        <v>0</v>
      </c>
      <c r="G44" s="17">
        <v>0</v>
      </c>
      <c r="H44" s="18"/>
      <c r="I44" s="18"/>
      <c r="J44" s="18">
        <v>0</v>
      </c>
      <c r="K44" s="50">
        <f t="shared" si="15"/>
        <v>0</v>
      </c>
      <c r="L44" s="17">
        <v>0</v>
      </c>
      <c r="M44" s="18"/>
      <c r="N44" s="18"/>
      <c r="O44" s="71">
        <v>0</v>
      </c>
      <c r="P44" s="54">
        <f t="shared" si="16"/>
        <v>0</v>
      </c>
      <c r="Q44" s="68">
        <v>0</v>
      </c>
      <c r="R44" s="58"/>
      <c r="S44" s="71"/>
      <c r="T44" s="66">
        <v>0</v>
      </c>
      <c r="U44" s="81">
        <f t="shared" si="17"/>
        <v>0</v>
      </c>
      <c r="V44" s="79">
        <v>97</v>
      </c>
      <c r="W44" s="73"/>
      <c r="X44" s="66"/>
      <c r="Y44" s="66">
        <v>0</v>
      </c>
      <c r="Z44" s="85">
        <f t="shared" si="18"/>
        <v>0</v>
      </c>
      <c r="AA44" s="89">
        <f t="shared" si="22"/>
        <v>0</v>
      </c>
    </row>
    <row r="45" spans="1:27" s="4" customFormat="1" ht="20.25">
      <c r="A45" s="31" t="s">
        <v>8</v>
      </c>
      <c r="B45" s="17">
        <v>575</v>
      </c>
      <c r="C45" s="18">
        <v>575</v>
      </c>
      <c r="D45" s="18">
        <v>817</v>
      </c>
      <c r="E45" s="18">
        <f t="shared" si="19"/>
        <v>100</v>
      </c>
      <c r="F45" s="50">
        <f t="shared" si="14"/>
        <v>14.208695652173912</v>
      </c>
      <c r="G45" s="17">
        <v>549</v>
      </c>
      <c r="H45" s="18"/>
      <c r="I45" s="18"/>
      <c r="J45" s="18">
        <f aca="true" t="shared" si="24" ref="J45:J49">H45/G45*100</f>
        <v>0</v>
      </c>
      <c r="K45" s="50">
        <f t="shared" si="15"/>
        <v>0</v>
      </c>
      <c r="L45" s="17">
        <v>0</v>
      </c>
      <c r="M45" s="18"/>
      <c r="N45" s="18"/>
      <c r="O45" s="71">
        <v>0</v>
      </c>
      <c r="P45" s="54">
        <f t="shared" si="16"/>
        <v>0</v>
      </c>
      <c r="Q45" s="68">
        <v>0</v>
      </c>
      <c r="R45" s="58"/>
      <c r="S45" s="71"/>
      <c r="T45" s="66">
        <v>0</v>
      </c>
      <c r="U45" s="81">
        <f t="shared" si="17"/>
        <v>0</v>
      </c>
      <c r="V45" s="79">
        <v>0</v>
      </c>
      <c r="W45" s="73"/>
      <c r="X45" s="66"/>
      <c r="Y45" s="66">
        <v>0</v>
      </c>
      <c r="Z45" s="85">
        <f t="shared" si="18"/>
        <v>0</v>
      </c>
      <c r="AA45" s="89">
        <f t="shared" si="22"/>
        <v>-627</v>
      </c>
    </row>
    <row r="46" spans="1:27" s="4" customFormat="1" ht="20.25">
      <c r="A46" s="31" t="s">
        <v>4</v>
      </c>
      <c r="B46" s="17">
        <v>32</v>
      </c>
      <c r="C46" s="18">
        <v>32</v>
      </c>
      <c r="D46" s="18">
        <v>39</v>
      </c>
      <c r="E46" s="18">
        <f t="shared" si="19"/>
        <v>100</v>
      </c>
      <c r="F46" s="50">
        <f t="shared" si="14"/>
        <v>12.1875</v>
      </c>
      <c r="G46" s="17">
        <v>0</v>
      </c>
      <c r="H46" s="18"/>
      <c r="I46" s="18"/>
      <c r="J46" s="18">
        <v>0</v>
      </c>
      <c r="K46" s="50">
        <f t="shared" si="15"/>
        <v>0</v>
      </c>
      <c r="L46" s="17">
        <v>0</v>
      </c>
      <c r="M46" s="18"/>
      <c r="N46" s="18"/>
      <c r="O46" s="71">
        <v>0</v>
      </c>
      <c r="P46" s="54">
        <f t="shared" si="16"/>
        <v>0</v>
      </c>
      <c r="Q46" s="68">
        <v>0</v>
      </c>
      <c r="R46" s="58"/>
      <c r="S46" s="71"/>
      <c r="T46" s="66">
        <v>0</v>
      </c>
      <c r="U46" s="81">
        <f t="shared" si="17"/>
        <v>0</v>
      </c>
      <c r="V46" s="79">
        <v>0</v>
      </c>
      <c r="W46" s="73"/>
      <c r="X46" s="66"/>
      <c r="Y46" s="66">
        <v>0</v>
      </c>
      <c r="Z46" s="85">
        <f t="shared" si="18"/>
        <v>0</v>
      </c>
      <c r="AA46" s="89">
        <f t="shared" si="22"/>
        <v>0</v>
      </c>
    </row>
    <row r="47" spans="1:27" s="4" customFormat="1" ht="20.25">
      <c r="A47" s="31" t="s">
        <v>5</v>
      </c>
      <c r="B47" s="17">
        <v>40</v>
      </c>
      <c r="C47" s="18">
        <v>40</v>
      </c>
      <c r="D47" s="18">
        <v>60</v>
      </c>
      <c r="E47" s="18">
        <f t="shared" si="19"/>
        <v>100</v>
      </c>
      <c r="F47" s="50">
        <f t="shared" si="14"/>
        <v>15</v>
      </c>
      <c r="G47" s="17">
        <v>100</v>
      </c>
      <c r="H47" s="18"/>
      <c r="I47" s="18"/>
      <c r="J47" s="18">
        <f t="shared" si="24"/>
        <v>0</v>
      </c>
      <c r="K47" s="50">
        <f t="shared" si="15"/>
        <v>0</v>
      </c>
      <c r="L47" s="17">
        <v>0</v>
      </c>
      <c r="M47" s="18"/>
      <c r="N47" s="18"/>
      <c r="O47" s="71">
        <v>0</v>
      </c>
      <c r="P47" s="54">
        <f t="shared" si="16"/>
        <v>0</v>
      </c>
      <c r="Q47" s="68">
        <v>0</v>
      </c>
      <c r="R47" s="58"/>
      <c r="S47" s="71"/>
      <c r="T47" s="66">
        <v>0</v>
      </c>
      <c r="U47" s="81">
        <f t="shared" si="17"/>
        <v>0</v>
      </c>
      <c r="V47" s="79">
        <v>0</v>
      </c>
      <c r="W47" s="73"/>
      <c r="X47" s="66"/>
      <c r="Y47" s="66">
        <v>0</v>
      </c>
      <c r="Z47" s="85">
        <f t="shared" si="18"/>
        <v>0</v>
      </c>
      <c r="AA47" s="89">
        <f t="shared" si="22"/>
        <v>-100</v>
      </c>
    </row>
    <row r="48" spans="1:27" s="5" customFormat="1" ht="20.25">
      <c r="A48" s="33" t="s">
        <v>6</v>
      </c>
      <c r="B48" s="11">
        <f>SUM(B38:B47)</f>
        <v>1255</v>
      </c>
      <c r="C48" s="12">
        <f>SUM(C38:C47)</f>
        <v>1215</v>
      </c>
      <c r="D48" s="12">
        <f>SUM(D38:D47)</f>
        <v>1695</v>
      </c>
      <c r="E48" s="12">
        <f t="shared" si="19"/>
        <v>96.81274900398407</v>
      </c>
      <c r="F48" s="51">
        <f t="shared" si="14"/>
        <v>13.950617283950617</v>
      </c>
      <c r="G48" s="11">
        <f>SUM(G38:G47)</f>
        <v>1822</v>
      </c>
      <c r="H48" s="12">
        <f>SUM(H38:H47)</f>
        <v>0</v>
      </c>
      <c r="I48" s="12">
        <f>SUM(I38:I47)</f>
        <v>0</v>
      </c>
      <c r="J48" s="12">
        <f t="shared" si="24"/>
        <v>0</v>
      </c>
      <c r="K48" s="51">
        <f t="shared" si="15"/>
        <v>0</v>
      </c>
      <c r="L48" s="11">
        <f>SUM(L38:L47)</f>
        <v>0</v>
      </c>
      <c r="M48" s="12">
        <f>SUM(M38:M47)</f>
        <v>0</v>
      </c>
      <c r="N48" s="12">
        <f>SUM(N38:N47)</f>
        <v>0</v>
      </c>
      <c r="O48" s="59">
        <v>0</v>
      </c>
      <c r="P48" s="55">
        <f t="shared" si="16"/>
        <v>0</v>
      </c>
      <c r="Q48" s="35">
        <f>SUM(Q38:Q47)</f>
        <v>150</v>
      </c>
      <c r="R48" s="59">
        <f>SUM(R38:R47)</f>
        <v>0</v>
      </c>
      <c r="S48" s="59">
        <f>SUM(S38:S47)</f>
        <v>0</v>
      </c>
      <c r="T48" s="60">
        <f aca="true" t="shared" si="25" ref="T48:T49">R48/Q48*100</f>
        <v>0</v>
      </c>
      <c r="U48" s="82">
        <f t="shared" si="17"/>
        <v>0</v>
      </c>
      <c r="V48" s="74">
        <f>SUM(V38:V47)</f>
        <v>97</v>
      </c>
      <c r="W48" s="60">
        <f>SUM(W38:W47)</f>
        <v>0</v>
      </c>
      <c r="X48" s="60">
        <f>SUM(X38:X47)</f>
        <v>0</v>
      </c>
      <c r="Y48" s="60">
        <f aca="true" t="shared" si="26" ref="Y48:Y49">W48/V48*100</f>
        <v>0</v>
      </c>
      <c r="Z48" s="86">
        <f t="shared" si="18"/>
        <v>0</v>
      </c>
      <c r="AA48" s="90">
        <f t="shared" si="22"/>
        <v>-2769</v>
      </c>
    </row>
    <row r="49" spans="1:27" s="5" customFormat="1" ht="21" thickBot="1">
      <c r="A49" s="34" t="s">
        <v>3</v>
      </c>
      <c r="B49" s="14">
        <f>B37+B48</f>
        <v>2362</v>
      </c>
      <c r="C49" s="15">
        <f>C37+C48</f>
        <v>2262</v>
      </c>
      <c r="D49" s="15">
        <f>D37+D48</f>
        <v>3541</v>
      </c>
      <c r="E49" s="15">
        <f t="shared" si="19"/>
        <v>95.76629974597799</v>
      </c>
      <c r="F49" s="52">
        <f t="shared" si="14"/>
        <v>15.654288240495138</v>
      </c>
      <c r="G49" s="14">
        <f>G37+G48</f>
        <v>4739</v>
      </c>
      <c r="H49" s="15">
        <f>H37+H48</f>
        <v>0</v>
      </c>
      <c r="I49" s="15">
        <f>I37+I48</f>
        <v>0</v>
      </c>
      <c r="J49" s="15">
        <f t="shared" si="24"/>
        <v>0</v>
      </c>
      <c r="K49" s="52">
        <f t="shared" si="15"/>
        <v>0</v>
      </c>
      <c r="L49" s="14">
        <f>L37+L48</f>
        <v>815</v>
      </c>
      <c r="M49" s="15">
        <f>M37+M48</f>
        <v>815</v>
      </c>
      <c r="N49" s="15">
        <f>N37+N48</f>
        <v>3136</v>
      </c>
      <c r="O49" s="62">
        <f>O37+O48</f>
        <v>100</v>
      </c>
      <c r="P49" s="56">
        <f t="shared" si="16"/>
        <v>38.47852760736196</v>
      </c>
      <c r="Q49" s="61">
        <f>Q37+Q48</f>
        <v>398</v>
      </c>
      <c r="R49" s="62">
        <f>R37+R48</f>
        <v>248</v>
      </c>
      <c r="S49" s="62">
        <f>S37+S48</f>
        <v>176</v>
      </c>
      <c r="T49" s="69">
        <f t="shared" si="25"/>
        <v>62.311557788944725</v>
      </c>
      <c r="U49" s="83">
        <f t="shared" si="17"/>
        <v>7.096774193548388</v>
      </c>
      <c r="V49" s="75">
        <f>V37+V48</f>
        <v>1208</v>
      </c>
      <c r="W49" s="69">
        <f>W37+W48</f>
        <v>813</v>
      </c>
      <c r="X49" s="69">
        <f>X37+X48</f>
        <v>645</v>
      </c>
      <c r="Y49" s="69">
        <f t="shared" si="26"/>
        <v>67.30132450331125</v>
      </c>
      <c r="Z49" s="87">
        <f t="shared" si="18"/>
        <v>7.933579335793358</v>
      </c>
      <c r="AA49" s="91">
        <f t="shared" si="22"/>
        <v>-7073</v>
      </c>
    </row>
    <row r="50" spans="1:21" s="4" customFormat="1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4" customFormat="1" ht="18">
      <c r="A51" s="7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3"/>
      <c r="T51" s="3"/>
      <c r="U51" s="3"/>
    </row>
    <row r="52" spans="1:21" s="4" customFormat="1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"/>
      <c r="S52" s="3"/>
      <c r="T52" s="3"/>
      <c r="U52" s="3"/>
    </row>
    <row r="53" spans="1:21" s="4" customFormat="1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</row>
    <row r="54" spans="1:21" s="4" customFormat="1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</row>
    <row r="55" spans="1:21" s="4" customFormat="1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</row>
    <row r="56" spans="1:21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</row>
    <row r="57" spans="1:21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</row>
    <row r="58" spans="1:21" ht="18">
      <c r="A58" s="2"/>
      <c r="B58" s="2"/>
      <c r="C58" s="2"/>
      <c r="D58" s="2"/>
      <c r="E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</row>
    <row r="59" spans="1:21" ht="18">
      <c r="A59" s="2"/>
      <c r="B59" s="2"/>
      <c r="C59" s="2"/>
      <c r="D59" s="2"/>
      <c r="E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</row>
    <row r="60" spans="1:21" ht="18">
      <c r="A60" s="2"/>
      <c r="B60" s="2"/>
      <c r="C60" s="2"/>
      <c r="D60" s="2"/>
      <c r="E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</row>
    <row r="61" spans="1:21" ht="18">
      <c r="A61" s="2"/>
      <c r="B61" s="2"/>
      <c r="C61" s="2"/>
      <c r="D61" s="2"/>
      <c r="E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</row>
    <row r="62" spans="1:21" ht="18">
      <c r="A62" s="2"/>
      <c r="B62" s="2"/>
      <c r="C62" s="2"/>
      <c r="D62" s="2"/>
      <c r="E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</row>
    <row r="63" spans="1:21" ht="18">
      <c r="A63" s="2"/>
      <c r="B63" s="2"/>
      <c r="C63" s="2"/>
      <c r="D63" s="2"/>
      <c r="E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</row>
    <row r="64" spans="1:21" ht="18">
      <c r="A64" s="2"/>
      <c r="B64" s="2"/>
      <c r="C64" s="2"/>
      <c r="D64" s="2"/>
      <c r="E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</row>
    <row r="65" spans="1:21" ht="18">
      <c r="A65" s="2"/>
      <c r="B65" s="2"/>
      <c r="C65" s="2"/>
      <c r="D65" s="2"/>
      <c r="E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</row>
    <row r="66" spans="1:21" ht="18">
      <c r="A66" s="2"/>
      <c r="B66" s="2"/>
      <c r="C66" s="2"/>
      <c r="D66" s="2"/>
      <c r="E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</row>
    <row r="67" spans="1:21" ht="18">
      <c r="A67" s="2"/>
      <c r="B67" s="2"/>
      <c r="C67" s="2"/>
      <c r="D67" s="2"/>
      <c r="E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</row>
    <row r="68" spans="1:21" ht="18">
      <c r="A68" s="2"/>
      <c r="B68" s="2"/>
      <c r="C68" s="2"/>
      <c r="D68" s="2"/>
      <c r="E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</row>
    <row r="69" spans="1:21" ht="18">
      <c r="A69" s="2"/>
      <c r="B69" s="2"/>
      <c r="C69" s="2"/>
      <c r="D69" s="2"/>
      <c r="E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</row>
    <row r="70" spans="1:21" ht="18">
      <c r="A70" s="2"/>
      <c r="B70" s="2"/>
      <c r="C70" s="2"/>
      <c r="D70" s="2"/>
      <c r="E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</row>
    <row r="71" spans="1:21" ht="18">
      <c r="A71" s="2"/>
      <c r="B71" s="2"/>
      <c r="C71" s="2"/>
      <c r="D71" s="2"/>
      <c r="E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</row>
    <row r="72" spans="1:21" ht="18">
      <c r="A72" s="2"/>
      <c r="B72" s="2"/>
      <c r="C72" s="2"/>
      <c r="D72" s="2"/>
      <c r="E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</row>
    <row r="73" spans="1:21" ht="18">
      <c r="A73" s="2"/>
      <c r="B73" s="2"/>
      <c r="C73" s="2"/>
      <c r="D73" s="2"/>
      <c r="E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</row>
    <row r="74" spans="1:21" ht="18">
      <c r="A74" s="2"/>
      <c r="B74" s="2"/>
      <c r="C74" s="2"/>
      <c r="D74" s="2"/>
      <c r="E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</row>
    <row r="75" spans="1:21" ht="18">
      <c r="A75" s="2"/>
      <c r="B75" s="2"/>
      <c r="C75" s="2"/>
      <c r="D75" s="2"/>
      <c r="E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</row>
    <row r="76" spans="1:21" ht="18">
      <c r="A76" s="2"/>
      <c r="B76" s="2"/>
      <c r="C76" s="2"/>
      <c r="D76" s="2"/>
      <c r="E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</row>
    <row r="77" spans="1:21" ht="18">
      <c r="A77" s="2"/>
      <c r="B77" s="2"/>
      <c r="C77" s="2"/>
      <c r="D77" s="2"/>
      <c r="E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</row>
    <row r="78" spans="1:21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</row>
    <row r="79" spans="1:21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</row>
    <row r="80" spans="1:21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</row>
    <row r="81" spans="1:21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</row>
    <row r="82" spans="1:21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</row>
    <row r="83" spans="1:21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</row>
    <row r="84" spans="1:21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</row>
    <row r="85" spans="1:21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</row>
    <row r="86" spans="1:21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</row>
    <row r="87" spans="1:21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</row>
    <row r="88" spans="1:21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</row>
    <row r="89" spans="1:21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</row>
    <row r="90" spans="1:21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</row>
    <row r="91" spans="1:21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</row>
    <row r="92" spans="1:21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</row>
    <row r="93" spans="1:21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</row>
    <row r="94" spans="1:21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</row>
    <row r="95" spans="1:21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</row>
    <row r="96" spans="1:21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</row>
    <row r="97" spans="1:21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</row>
    <row r="98" spans="1:21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</row>
    <row r="99" spans="1:21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</row>
    <row r="100" spans="1:21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</row>
    <row r="101" spans="1:21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</row>
    <row r="102" spans="1:21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</row>
    <row r="103" spans="1:21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</row>
    <row r="104" spans="1:21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</row>
    <row r="105" spans="1:21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</row>
    <row r="106" spans="1:21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</row>
    <row r="107" spans="1:21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</row>
    <row r="108" spans="1:21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</row>
    <row r="109" spans="1:21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</row>
    <row r="110" spans="1:21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</row>
    <row r="111" spans="1:21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</row>
    <row r="112" spans="1:21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</row>
    <row r="113" spans="1:21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</row>
    <row r="114" spans="1:21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</row>
    <row r="115" spans="1:21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</row>
    <row r="116" spans="1:21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</row>
    <row r="117" spans="1:21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</row>
    <row r="118" spans="1:21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</row>
    <row r="119" spans="2:21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</sheetData>
  <mergeCells count="19">
    <mergeCell ref="A1:AA1"/>
    <mergeCell ref="A2:AA2"/>
    <mergeCell ref="A3:AA3"/>
    <mergeCell ref="B30:F30"/>
    <mergeCell ref="G30:K30"/>
    <mergeCell ref="L30:P30"/>
    <mergeCell ref="Q30:U30"/>
    <mergeCell ref="AB38:AD38"/>
    <mergeCell ref="AB39:AD39"/>
    <mergeCell ref="AB34:AD34"/>
    <mergeCell ref="A30:A31"/>
    <mergeCell ref="A5:A6"/>
    <mergeCell ref="B5:G5"/>
    <mergeCell ref="H5:L5"/>
    <mergeCell ref="W5:AA5"/>
    <mergeCell ref="M5:Q5"/>
    <mergeCell ref="R5:V5"/>
    <mergeCell ref="V30:Z30"/>
    <mergeCell ref="AA30:AA31"/>
  </mergeCells>
  <printOptions/>
  <pageMargins left="0.1968503937007874" right="0.2362204724409449" top="0.2755905511811024" bottom="0.2362204724409449" header="0.5118110236220472" footer="0.5118110236220472"/>
  <pageSetup horizontalDpi="300" verticalDpi="300" orientation="landscape" paperSize="9" scale="42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Димаков</cp:lastModifiedBy>
  <cp:lastPrinted>2020-09-14T01:36:01Z</cp:lastPrinted>
  <dcterms:created xsi:type="dcterms:W3CDTF">2009-07-07T02:45:21Z</dcterms:created>
  <dcterms:modified xsi:type="dcterms:W3CDTF">2020-09-14T01:36:27Z</dcterms:modified>
  <cp:category/>
  <cp:version/>
  <cp:contentType/>
  <cp:contentStatus/>
</cp:coreProperties>
</file>